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7\ULP 2017\pengadaan langsung\renovasi ruang pimpinan\"/>
    </mc:Choice>
  </mc:AlternateContent>
  <bookViews>
    <workbookView xWindow="240" yWindow="135" windowWidth="11355" windowHeight="6150" tabRatio="738" firstSheet="1" activeTab="1"/>
  </bookViews>
  <sheets>
    <sheet name="addendum" sheetId="7" state="hidden" r:id="rId1"/>
    <sheet name="Daftar harga bahan dan upah" sheetId="17" r:id="rId2"/>
    <sheet name="AHS" sheetId="19" r:id="rId3"/>
    <sheet name="rekap finis" sheetId="31" r:id="rId4"/>
    <sheet name="rab finis" sheetId="30" r:id="rId5"/>
  </sheets>
  <definedNames>
    <definedName name="_xlnm.Print_Area" localSheetId="2">AHS!$A$1:$F$265</definedName>
  </definedNames>
  <calcPr calcId="162913"/>
</workbook>
</file>

<file path=xl/calcChain.xml><?xml version="1.0" encoding="utf-8"?>
<calcChain xmlns="http://schemas.openxmlformats.org/spreadsheetml/2006/main">
  <c r="E197" i="19" l="1"/>
  <c r="E187" i="19"/>
  <c r="E199" i="19" s="1"/>
  <c r="E185" i="19"/>
  <c r="E183" i="19"/>
  <c r="E179" i="19"/>
  <c r="E192" i="19" s="1"/>
  <c r="E178" i="19"/>
  <c r="E188" i="19"/>
  <c r="E200" i="19" s="1"/>
  <c r="E186" i="19"/>
  <c r="E198" i="19" s="1"/>
  <c r="E196" i="19"/>
  <c r="E182" i="19"/>
  <c r="E181" i="19"/>
  <c r="E194" i="19" s="1"/>
  <c r="E180" i="19"/>
  <c r="E193" i="19" s="1"/>
  <c r="E177" i="19"/>
  <c r="E191" i="19" s="1"/>
  <c r="E8" i="17"/>
  <c r="E184" i="19" l="1"/>
  <c r="E195" i="19" s="1"/>
  <c r="F94" i="30" l="1"/>
  <c r="G94" i="30" s="1"/>
  <c r="F93" i="30"/>
  <c r="G93" i="30" s="1"/>
  <c r="F78" i="30"/>
  <c r="G78" i="30" s="1"/>
  <c r="F77" i="30"/>
  <c r="F82" i="30" s="1"/>
  <c r="F85" i="30"/>
  <c r="G85" i="30" s="1"/>
  <c r="F228" i="19"/>
  <c r="E99" i="30"/>
  <c r="E82" i="30"/>
  <c r="E77" i="30"/>
  <c r="G82" i="30" l="1"/>
  <c r="F99" i="30"/>
  <c r="F100" i="30"/>
  <c r="G100" i="30" s="1"/>
  <c r="F83" i="30"/>
  <c r="G83" i="30" s="1"/>
  <c r="G77" i="30"/>
  <c r="G99" i="30"/>
  <c r="F95" i="30"/>
  <c r="G95" i="30" s="1"/>
  <c r="E44" i="30"/>
  <c r="E32" i="30"/>
  <c r="E16" i="30"/>
  <c r="E42" i="30"/>
  <c r="E31" i="30"/>
  <c r="E23" i="30"/>
  <c r="E22" i="30"/>
  <c r="E41" i="30" s="1"/>
  <c r="E14" i="30"/>
  <c r="E13" i="30"/>
  <c r="C131" i="19" l="1"/>
  <c r="F49" i="19" l="1"/>
  <c r="F216" i="19" l="1"/>
  <c r="C220" i="19"/>
  <c r="F220" i="19" s="1"/>
  <c r="F225" i="19"/>
  <c r="F224" i="19"/>
  <c r="F223" i="19"/>
  <c r="F222" i="19"/>
  <c r="F221" i="19"/>
  <c r="F219" i="19"/>
  <c r="F218" i="19"/>
  <c r="F217" i="19"/>
  <c r="F215" i="19"/>
  <c r="F214" i="19"/>
  <c r="F226" i="19" l="1"/>
  <c r="F252" i="19" l="1"/>
  <c r="F251" i="19"/>
  <c r="F254" i="19"/>
  <c r="F250" i="19"/>
  <c r="F249" i="19"/>
  <c r="F253" i="19"/>
  <c r="F248" i="19"/>
  <c r="F247" i="19"/>
  <c r="F246" i="19"/>
  <c r="F245" i="19"/>
  <c r="F243" i="19"/>
  <c r="F242" i="19"/>
  <c r="F241" i="19"/>
  <c r="F240" i="19"/>
  <c r="F239" i="19"/>
  <c r="F238" i="19"/>
  <c r="F237" i="19"/>
  <c r="F236" i="19"/>
  <c r="F234" i="19"/>
  <c r="F233" i="19"/>
  <c r="F232" i="19"/>
  <c r="F231" i="19"/>
  <c r="F230" i="19"/>
  <c r="F229" i="19"/>
  <c r="C159" i="19"/>
  <c r="F163" i="19"/>
  <c r="F162" i="19"/>
  <c r="F170" i="19"/>
  <c r="F205" i="19"/>
  <c r="F211" i="19"/>
  <c r="F210" i="19"/>
  <c r="F209" i="19"/>
  <c r="F208" i="19"/>
  <c r="F207" i="19"/>
  <c r="F206" i="19"/>
  <c r="F196" i="19"/>
  <c r="F183" i="19"/>
  <c r="F200" i="19"/>
  <c r="F199" i="19"/>
  <c r="F198" i="19"/>
  <c r="F197" i="19"/>
  <c r="F195" i="19"/>
  <c r="F194" i="19"/>
  <c r="F193" i="19"/>
  <c r="F192" i="19"/>
  <c r="F191" i="19"/>
  <c r="F161" i="19"/>
  <c r="F168" i="19"/>
  <c r="F167" i="19"/>
  <c r="F188" i="19"/>
  <c r="F187" i="19"/>
  <c r="F186" i="19"/>
  <c r="F185" i="19"/>
  <c r="F184" i="19"/>
  <c r="F182" i="19"/>
  <c r="F181" i="19"/>
  <c r="F180" i="19"/>
  <c r="C179" i="19"/>
  <c r="F179" i="19" s="1"/>
  <c r="F178" i="19"/>
  <c r="F177" i="19"/>
  <c r="F159" i="19"/>
  <c r="F160" i="19"/>
  <c r="F174" i="19"/>
  <c r="F173" i="19"/>
  <c r="F172" i="19"/>
  <c r="F171" i="19"/>
  <c r="F169" i="19"/>
  <c r="F166" i="19"/>
  <c r="F165" i="19"/>
  <c r="F164" i="19"/>
  <c r="F158" i="19"/>
  <c r="F143" i="19"/>
  <c r="F146" i="19"/>
  <c r="F148" i="19"/>
  <c r="F147" i="19"/>
  <c r="C149" i="19"/>
  <c r="F149" i="19" s="1"/>
  <c r="F145" i="19"/>
  <c r="F154" i="19"/>
  <c r="F153" i="19"/>
  <c r="F152" i="19"/>
  <c r="F151" i="19"/>
  <c r="F150" i="19"/>
  <c r="F144" i="19"/>
  <c r="F142" i="19"/>
  <c r="F141" i="19"/>
  <c r="F140" i="19"/>
  <c r="F139" i="19"/>
  <c r="F138" i="19"/>
  <c r="F137" i="19"/>
  <c r="F131" i="19"/>
  <c r="F132" i="19"/>
  <c r="F129" i="19"/>
  <c r="F130" i="19"/>
  <c r="F16" i="30" l="1"/>
  <c r="F255" i="19"/>
  <c r="F212" i="19"/>
  <c r="F201" i="19"/>
  <c r="F92" i="30" s="1"/>
  <c r="G92" i="30" s="1"/>
  <c r="F189" i="19"/>
  <c r="F91" i="30" s="1"/>
  <c r="G91" i="30" s="1"/>
  <c r="F175" i="19"/>
  <c r="F90" i="30" s="1"/>
  <c r="G90" i="30" s="1"/>
  <c r="F155" i="19"/>
  <c r="F125" i="19"/>
  <c r="F124" i="19"/>
  <c r="F120" i="19"/>
  <c r="F119" i="19"/>
  <c r="F118" i="19"/>
  <c r="F117" i="19"/>
  <c r="F116" i="19"/>
  <c r="F115" i="19"/>
  <c r="F114" i="19"/>
  <c r="F113" i="19"/>
  <c r="F112" i="19"/>
  <c r="F111" i="19"/>
  <c r="F105" i="19"/>
  <c r="F104" i="19"/>
  <c r="F103" i="19"/>
  <c r="F102" i="19"/>
  <c r="F101" i="19"/>
  <c r="F100" i="19"/>
  <c r="F99" i="19"/>
  <c r="F108" i="19"/>
  <c r="F107" i="19"/>
  <c r="F106" i="19"/>
  <c r="F91" i="19"/>
  <c r="F88" i="19"/>
  <c r="F96" i="19"/>
  <c r="F95" i="19"/>
  <c r="F94" i="19"/>
  <c r="F93" i="19"/>
  <c r="F92" i="19"/>
  <c r="F90" i="19"/>
  <c r="F89" i="19"/>
  <c r="F87" i="19"/>
  <c r="F86" i="19"/>
  <c r="F85" i="19"/>
  <c r="F84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25" i="19"/>
  <c r="F36" i="19"/>
  <c r="F35" i="19"/>
  <c r="F8" i="19"/>
  <c r="F36" i="30" l="1"/>
  <c r="F37" i="30"/>
  <c r="F96" i="30"/>
  <c r="G96" i="30" s="1"/>
  <c r="F24" i="30"/>
  <c r="G24" i="30" s="1"/>
  <c r="F43" i="30"/>
  <c r="G43" i="30" s="1"/>
  <c r="F15" i="30"/>
  <c r="G15" i="30" s="1"/>
  <c r="F126" i="19"/>
  <c r="F121" i="19"/>
  <c r="F109" i="19"/>
  <c r="F97" i="19"/>
  <c r="F82" i="19"/>
  <c r="F67" i="19"/>
  <c r="F87" i="30" s="1"/>
  <c r="G87" i="30" s="1"/>
  <c r="F51" i="19"/>
  <c r="F48" i="19"/>
  <c r="F47" i="19"/>
  <c r="F46" i="19"/>
  <c r="F40" i="19"/>
  <c r="F39" i="19"/>
  <c r="F38" i="19"/>
  <c r="F37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5" i="19"/>
  <c r="F14" i="19"/>
  <c r="F13" i="19"/>
  <c r="F12" i="19"/>
  <c r="F19" i="30" l="1"/>
  <c r="F35" i="30"/>
  <c r="F47" i="30"/>
  <c r="F18" i="30"/>
  <c r="F34" i="30"/>
  <c r="F46" i="30"/>
  <c r="F17" i="30"/>
  <c r="F38" i="30"/>
  <c r="F33" i="30"/>
  <c r="F45" i="30"/>
  <c r="F32" i="30"/>
  <c r="F44" i="30" s="1"/>
  <c r="F14" i="30"/>
  <c r="G14" i="30" s="1"/>
  <c r="F23" i="30"/>
  <c r="F16" i="19"/>
  <c r="F31" i="19"/>
  <c r="F34" i="19"/>
  <c r="F33" i="19"/>
  <c r="F43" i="19"/>
  <c r="F42" i="19"/>
  <c r="F133" i="19"/>
  <c r="F128" i="19"/>
  <c r="F9" i="19"/>
  <c r="F7" i="19"/>
  <c r="F6" i="19"/>
  <c r="F5" i="19"/>
  <c r="F28" i="30" l="1"/>
  <c r="G28" i="30" s="1"/>
  <c r="F26" i="30"/>
  <c r="G26" i="30" s="1"/>
  <c r="F42" i="30"/>
  <c r="G42" i="30" s="1"/>
  <c r="G23" i="30"/>
  <c r="F10" i="19"/>
  <c r="F41" i="19"/>
  <c r="F44" i="19" s="1"/>
  <c r="F134" i="19"/>
  <c r="F79" i="30" s="1"/>
  <c r="F31" i="30" l="1"/>
  <c r="G31" i="30" s="1"/>
  <c r="F88" i="30"/>
  <c r="G88" i="30" s="1"/>
  <c r="F13" i="30"/>
  <c r="F22" i="30"/>
  <c r="G79" i="30"/>
  <c r="G80" i="30" s="1"/>
  <c r="E51" i="31" s="1"/>
  <c r="F101" i="30"/>
  <c r="G101" i="30" s="1"/>
  <c r="G102" i="30" s="1"/>
  <c r="E53" i="31" s="1"/>
  <c r="F84" i="30"/>
  <c r="G84" i="30" s="1"/>
  <c r="G13" i="30"/>
  <c r="G20" i="30" s="1"/>
  <c r="E13" i="31" s="1"/>
  <c r="F50" i="19"/>
  <c r="G97" i="30" l="1"/>
  <c r="E52" i="31" s="1"/>
  <c r="E54" i="31" s="1"/>
  <c r="G22" i="30"/>
  <c r="F41" i="30"/>
  <c r="G41" i="30" s="1"/>
  <c r="G48" i="30" s="1"/>
  <c r="E15" i="31" s="1"/>
  <c r="F52" i="19"/>
  <c r="F29" i="30" l="1"/>
  <c r="G29" i="30" s="1"/>
  <c r="G39" i="30" s="1"/>
  <c r="G103" i="30"/>
  <c r="G49" i="30" l="1"/>
  <c r="E14" i="31"/>
  <c r="E16" i="31" s="1"/>
  <c r="E17" i="31" s="1"/>
  <c r="E55" i="31" l="1"/>
  <c r="E56" i="31" s="1"/>
  <c r="E57" i="31" s="1"/>
  <c r="E18" i="31"/>
  <c r="E19" i="31" s="1"/>
</calcChain>
</file>

<file path=xl/sharedStrings.xml><?xml version="1.0" encoding="utf-8"?>
<sst xmlns="http://schemas.openxmlformats.org/spreadsheetml/2006/main" count="884" uniqueCount="306">
  <si>
    <t>NO</t>
  </si>
  <si>
    <t>I</t>
  </si>
  <si>
    <t>Set</t>
  </si>
  <si>
    <t xml:space="preserve">JENIS BAHAN </t>
  </si>
  <si>
    <t>SAT.</t>
  </si>
  <si>
    <t>KETERANGAN</t>
  </si>
  <si>
    <t>A</t>
  </si>
  <si>
    <t xml:space="preserve">BAHAN BANGUNAN </t>
  </si>
  <si>
    <t>lbr</t>
  </si>
  <si>
    <t>HPL solid colour 120 x 240</t>
  </si>
  <si>
    <t>Wallpaper</t>
  </si>
  <si>
    <t>m2</t>
  </si>
  <si>
    <t>Lem Wallpaper</t>
  </si>
  <si>
    <t>kg</t>
  </si>
  <si>
    <t>m'</t>
  </si>
  <si>
    <t>bj</t>
  </si>
  <si>
    <t>bh</t>
  </si>
  <si>
    <t xml:space="preserve">Kertas Gosok </t>
  </si>
  <si>
    <t>Lem kuning</t>
  </si>
  <si>
    <t>Lem Kayu Putih</t>
  </si>
  <si>
    <t>Engsel Laci</t>
  </si>
  <si>
    <t>Kunci Laci</t>
  </si>
  <si>
    <t>Handel Almari / Laci</t>
  </si>
  <si>
    <t>Kran Air diameter 1/2"</t>
  </si>
  <si>
    <t>Stop kran 1/2"</t>
  </si>
  <si>
    <t>Pipa PVC diameter 1/2" Klas 12,5</t>
  </si>
  <si>
    <t>Pipa PVC diameter 3/4"</t>
  </si>
  <si>
    <t>Pipa Air  GI 1/2"</t>
  </si>
  <si>
    <t>Pipa Air  GI 3/4"</t>
  </si>
  <si>
    <t>Unit</t>
  </si>
  <si>
    <t>Isolator</t>
  </si>
  <si>
    <t xml:space="preserve">T dos PVC </t>
  </si>
  <si>
    <t>set</t>
  </si>
  <si>
    <t>dos</t>
  </si>
  <si>
    <t>B</t>
  </si>
  <si>
    <t>Mandor</t>
  </si>
  <si>
    <t>Org/Hr</t>
  </si>
  <si>
    <t>Tukang Kayu</t>
  </si>
  <si>
    <t>Tukang Batu</t>
  </si>
  <si>
    <t>Tukang Finishing</t>
  </si>
  <si>
    <t xml:space="preserve">Tukang Cat </t>
  </si>
  <si>
    <t>Tukang Pipa</t>
  </si>
  <si>
    <t>Tukang Besi</t>
  </si>
  <si>
    <t>Pekerja</t>
  </si>
  <si>
    <t>Triplek 240 Cm x 210 Cm x 0,4 Cm</t>
  </si>
  <si>
    <t xml:space="preserve">HPL woodgrain 120 x 240 </t>
  </si>
  <si>
    <t>Kabel NYA 500 Volt 1x2,5 mm</t>
  </si>
  <si>
    <t xml:space="preserve">Kabel dag 4 Cm </t>
  </si>
  <si>
    <t xml:space="preserve">Piser </t>
  </si>
  <si>
    <t>Karpet 3,10 m x 2,30 m</t>
  </si>
  <si>
    <t>Tukang sending</t>
  </si>
  <si>
    <t>ex Ariston</t>
  </si>
  <si>
    <t>Kompor listrik</t>
  </si>
  <si>
    <t>ex Maspion</t>
  </si>
  <si>
    <t>Ex house pantry</t>
  </si>
  <si>
    <t>ex Modena</t>
  </si>
  <si>
    <t>ex Samsung</t>
  </si>
  <si>
    <t>Kabel antene 15 m'</t>
  </si>
  <si>
    <t>Antene</t>
  </si>
  <si>
    <t>unit</t>
  </si>
  <si>
    <t xml:space="preserve">URAIAN PEKERJAAN </t>
  </si>
  <si>
    <t>SAT</t>
  </si>
  <si>
    <t>VOL.</t>
  </si>
  <si>
    <t>HARGA SAT</t>
  </si>
  <si>
    <t xml:space="preserve">JML HARGA </t>
  </si>
  <si>
    <t>ANALISA HARGA SATUAN</t>
  </si>
  <si>
    <t>Kg</t>
  </si>
  <si>
    <t>Kepala tukang</t>
  </si>
  <si>
    <t>Wallpaper/ m2</t>
  </si>
  <si>
    <t>Wall Paper</t>
  </si>
  <si>
    <t>Perekat</t>
  </si>
  <si>
    <t>Stiker sandblast</t>
  </si>
  <si>
    <t>Tukang kayu</t>
  </si>
  <si>
    <t>Lem kayu</t>
  </si>
  <si>
    <t>Kepala Tukang</t>
  </si>
  <si>
    <t>Paku 1 cm - 2,5 cm</t>
  </si>
  <si>
    <t>Handle pintu</t>
  </si>
  <si>
    <t>No.</t>
  </si>
  <si>
    <t>Uraian pekerjaan</t>
  </si>
  <si>
    <t>Jumlah Harga</t>
  </si>
  <si>
    <t>Koef.</t>
  </si>
  <si>
    <t>Sat.</t>
  </si>
  <si>
    <t>Harga Sat.</t>
  </si>
  <si>
    <t xml:space="preserve">HARGA </t>
  </si>
  <si>
    <t>ex Taco</t>
  </si>
  <si>
    <t>ex.Taco</t>
  </si>
  <si>
    <t>Taco sit color 120 x 240</t>
  </si>
  <si>
    <t>Taco sit woodgrain 120 x 240</t>
  </si>
  <si>
    <t>Rel gorden</t>
  </si>
  <si>
    <t>HPL woodgrain /m2</t>
  </si>
  <si>
    <t>Tukang</t>
  </si>
  <si>
    <t>Multyplek 240 Cm x 210 Cm x  1,8 Cm</t>
  </si>
  <si>
    <t>Multyplek 240 Cm x 210 Cm x  1,5 Cm</t>
  </si>
  <si>
    <t>Multyplek 240 Cm x 210 Cm x  0,8 Cm</t>
  </si>
  <si>
    <t>Multyplex 0.8 Cm</t>
  </si>
  <si>
    <t>Lbr</t>
  </si>
  <si>
    <t>Paku tembak</t>
  </si>
  <si>
    <t xml:space="preserve">Sekrup baja </t>
  </si>
  <si>
    <t>Sekrup baja</t>
  </si>
  <si>
    <t>Piser</t>
  </si>
  <si>
    <t>Sekrup piser</t>
  </si>
  <si>
    <t xml:space="preserve">HPL woodgrain </t>
  </si>
  <si>
    <r>
      <t>m</t>
    </r>
    <r>
      <rPr>
        <sz val="10"/>
        <rFont val="Calibri"/>
        <family val="2"/>
      </rPr>
      <t>²</t>
    </r>
  </si>
  <si>
    <r>
      <t>m</t>
    </r>
    <r>
      <rPr>
        <sz val="10"/>
        <rFont val="Calibri"/>
        <family val="2"/>
      </rPr>
      <t>³</t>
    </r>
  </si>
  <si>
    <t xml:space="preserve">Kayu Kamper  </t>
  </si>
  <si>
    <t>Kering Oven</t>
  </si>
  <si>
    <t>Engsel Bolak balik</t>
  </si>
  <si>
    <t>ex solid</t>
  </si>
  <si>
    <t>ex hafele</t>
  </si>
  <si>
    <t>ex rajawali</t>
  </si>
  <si>
    <t>ex fox</t>
  </si>
  <si>
    <t>ex. Sappfire</t>
  </si>
  <si>
    <t>Kaca bening 5 mm</t>
  </si>
  <si>
    <r>
      <t>Pek.Bongkar partisi rangka kayu lapis Hpl /m</t>
    </r>
    <r>
      <rPr>
        <b/>
        <sz val="10"/>
        <rFont val="Calibri"/>
        <family val="2"/>
      </rPr>
      <t>²</t>
    </r>
  </si>
  <si>
    <t xml:space="preserve">Multyplex tebal 4 mm </t>
  </si>
  <si>
    <t>Papan kayu slimar</t>
  </si>
  <si>
    <t>Engsel bolak balik</t>
  </si>
  <si>
    <t>Psng</t>
  </si>
  <si>
    <r>
      <t>Membuat Pintu rangka kayu dilapis hpl / m</t>
    </r>
    <r>
      <rPr>
        <b/>
        <sz val="10"/>
        <rFont val="Calibri"/>
        <family val="2"/>
      </rPr>
      <t>²</t>
    </r>
    <r>
      <rPr>
        <b/>
        <sz val="10"/>
        <rFont val="Arial"/>
        <family val="2"/>
      </rPr>
      <t xml:space="preserve"> dng engsel bolak balik </t>
    </r>
  </si>
  <si>
    <t>Membuat kusen pintu kayu dilapis Hpl/ m'</t>
  </si>
  <si>
    <t>Balok kayu 0.06 x 0.12</t>
  </si>
  <si>
    <t>HPL woodgrain /m'</t>
  </si>
  <si>
    <t>buah</t>
  </si>
  <si>
    <t>Sofa Tamu + meja tamu</t>
  </si>
  <si>
    <t xml:space="preserve">Multyplex 15 mm </t>
  </si>
  <si>
    <t xml:space="preserve">HPL solid colour </t>
  </si>
  <si>
    <t>Tukang Pasang sanblast</t>
  </si>
  <si>
    <t>Lem Kuning</t>
  </si>
  <si>
    <t>Gantungqn baju</t>
  </si>
  <si>
    <t>Engsel sendok</t>
  </si>
  <si>
    <t>Kain blackout</t>
  </si>
  <si>
    <t>Pipa gantungan baju</t>
  </si>
  <si>
    <t>psng</t>
  </si>
  <si>
    <t>Lem kayu putih</t>
  </si>
  <si>
    <t>Handel Alamari</t>
  </si>
  <si>
    <t>motif</t>
  </si>
  <si>
    <t>Multyplex 8mm</t>
  </si>
  <si>
    <t>Tacosit woodgrain</t>
  </si>
  <si>
    <t>Metal lis U</t>
  </si>
  <si>
    <t>Multyplex 15mm</t>
  </si>
  <si>
    <t>ex philip</t>
  </si>
  <si>
    <t xml:space="preserve">Stop kontak </t>
  </si>
  <si>
    <t>Memasang Stop kontak</t>
  </si>
  <si>
    <t>Stop kontak</t>
  </si>
  <si>
    <t>Memasang Lampu LED tabung</t>
  </si>
  <si>
    <t>Lampu LED tabung 1 x 18 Watt</t>
  </si>
  <si>
    <t>Lampu LED tabung 1x18 Watt+fitting</t>
  </si>
  <si>
    <t>Pelukis</t>
  </si>
  <si>
    <t>Pelukis di komputer ukuran 0.6 x 0.85</t>
  </si>
  <si>
    <t>UPAH TENAGA KERJA DAN SEWA ALAT PENDUKUNG</t>
  </si>
  <si>
    <t>Mencetak/print gambar di kain kanvas</t>
  </si>
  <si>
    <t>Mencetak/print di kain kanvas</t>
  </si>
  <si>
    <t>Kayu pigura</t>
  </si>
  <si>
    <t>Triplex 4mm</t>
  </si>
  <si>
    <t>Kayu pigura 3 cm x 3 cm</t>
  </si>
  <si>
    <t>Handel laci</t>
  </si>
  <si>
    <t>Saklar</t>
  </si>
  <si>
    <t>Kaca bening tebal 5mm</t>
  </si>
  <si>
    <t>Tukang listrik</t>
  </si>
  <si>
    <t>Kichenset kering</t>
  </si>
  <si>
    <t>14a</t>
  </si>
  <si>
    <t>Kursi kichen set merk 'Stool DHS 9001</t>
  </si>
  <si>
    <t>Ex hause pantry</t>
  </si>
  <si>
    <t>Membuat Almari atas ukuran 0.80x0.35x1,95</t>
  </si>
  <si>
    <t>14b</t>
  </si>
  <si>
    <t>Rel laci</t>
  </si>
  <si>
    <t>14c</t>
  </si>
  <si>
    <t>Membuat meja pantry ,ukuran 0.6 m x 0.90 m x 1.50 m</t>
  </si>
  <si>
    <t>Rel Laci</t>
  </si>
  <si>
    <t>Hpl solid color</t>
  </si>
  <si>
    <t>Kain gorden</t>
  </si>
  <si>
    <t>Tukang Jahit</t>
  </si>
  <si>
    <t>Memasang water hiater Ariston dengan tenaga listrik</t>
  </si>
  <si>
    <t xml:space="preserve">Water hiater </t>
  </si>
  <si>
    <r>
      <t xml:space="preserve">Pipa galvanis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1/2" </t>
    </r>
  </si>
  <si>
    <r>
      <t xml:space="preserve">Knie galvanis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1/2" </t>
    </r>
  </si>
  <si>
    <r>
      <t xml:space="preserve">Sok galvanis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1/2" </t>
    </r>
  </si>
  <si>
    <t>TBA</t>
  </si>
  <si>
    <t>Kran Shower</t>
  </si>
  <si>
    <t>Water hiater</t>
  </si>
  <si>
    <t>Wood plank</t>
  </si>
  <si>
    <t>Instalasi listrik water hiater:</t>
  </si>
  <si>
    <t>bu</t>
  </si>
  <si>
    <t xml:space="preserve">Kabel NYA 500 volt 1 x 2,5 </t>
  </si>
  <si>
    <t>btng</t>
  </si>
  <si>
    <t>Zak</t>
  </si>
  <si>
    <t>galon</t>
  </si>
  <si>
    <t>Plamir</t>
  </si>
  <si>
    <t>Cleam pipa</t>
  </si>
  <si>
    <t>lnjr</t>
  </si>
  <si>
    <r>
      <t xml:space="preserve">Double nepel </t>
    </r>
    <r>
      <rPr>
        <sz val="10"/>
        <rFont val="Calibri"/>
        <family val="2"/>
      </rPr>
      <t>Ø</t>
    </r>
    <r>
      <rPr>
        <sz val="10"/>
        <rFont val="Arial"/>
        <family val="2"/>
      </rPr>
      <t xml:space="preserve">1/2" </t>
    </r>
  </si>
  <si>
    <t>rol</t>
  </si>
  <si>
    <t>Tukang ( Batu )</t>
  </si>
  <si>
    <t>Tukang ( listrik )</t>
  </si>
  <si>
    <t>Tukang ( pipa )</t>
  </si>
  <si>
    <t>Tukang ( Las )</t>
  </si>
  <si>
    <t>Rangka hollo 4x4x1.6</t>
  </si>
  <si>
    <t>Tukang ( cat )</t>
  </si>
  <si>
    <t xml:space="preserve">Tukang Listrik </t>
  </si>
  <si>
    <t>RENCANA ANGGARAN BIAYA</t>
  </si>
  <si>
    <t>PEKERJAAN DI RUANG PUREK SATU</t>
  </si>
  <si>
    <t xml:space="preserve">Pekerjaan wallpaper </t>
  </si>
  <si>
    <t>m²</t>
  </si>
  <si>
    <t>Pek.Bingkai backdrop multyplex lapis Tacosit</t>
  </si>
  <si>
    <t>Sub Total</t>
  </si>
  <si>
    <t>PEKERJAAN DI RUANG PUREK DUA</t>
  </si>
  <si>
    <t>PEKERJAAN DI RUANG PUREK TIGA</t>
  </si>
  <si>
    <t>Pek.Panel kolom multyplex lapis Tacosit</t>
  </si>
  <si>
    <t xml:space="preserve">Membuat bingkai backdrop menggunakan Tacosit dng rangka multyplex/m' </t>
  </si>
  <si>
    <t>Memasang instalasi listrik di backdrop/Titik</t>
  </si>
  <si>
    <t>ttk</t>
  </si>
  <si>
    <t>Pek.Stop kontak</t>
  </si>
  <si>
    <t>Pek.pasang lampu tabung Led 18 watt</t>
  </si>
  <si>
    <t>Pek.Isntalasi listrik di backdrop + Saklar</t>
  </si>
  <si>
    <t>Pek.Isntalasi listrik di meja resepsionis + Saklar</t>
  </si>
  <si>
    <t>Bantal king koil 0.4 m x 0.4 m</t>
  </si>
  <si>
    <t>Bantal king koil</t>
  </si>
  <si>
    <t>Gorden menggunakan kain blackout</t>
  </si>
  <si>
    <t>Membuat gorden menggunakan kain blackout/m² dengan ukuran jedela 2 m x 5 m</t>
  </si>
  <si>
    <t>Lukisan</t>
  </si>
  <si>
    <t>Membuat  1 ( Satu) lukisan ukuran 0.6 m x 0.85 m print kanvas</t>
  </si>
  <si>
    <t xml:space="preserve">Sofa tamu + meja </t>
  </si>
  <si>
    <t>Membuat satu unit almari pakaian satu pintu Dari multyplek lapis hpl ukuran 0.7mx0.60mx1.85m</t>
  </si>
  <si>
    <t>Almari satu pintu,ukuran 0.7mx0.6mx1,85m</t>
  </si>
  <si>
    <t xml:space="preserve">Membuat Alamari bolak balik ukuran: 2 m x 0.6 m x 2.40 </t>
  </si>
  <si>
    <t>Kaca bening</t>
  </si>
  <si>
    <t>Almari bolak balik</t>
  </si>
  <si>
    <t>Perbaikan meja resepsionis</t>
  </si>
  <si>
    <t>Hpl dng kaca lapis sanblast</t>
  </si>
  <si>
    <t xml:space="preserve">Pek.Partisi dengan rangka kayu lapis multyplex dan </t>
  </si>
  <si>
    <t>engsel bolak balik</t>
  </si>
  <si>
    <r>
      <t>Pek.Bongkar partisi rangka kayu lapis Hpl /m</t>
    </r>
    <r>
      <rPr>
        <sz val="10"/>
        <rFont val="Calibri"/>
        <family val="2"/>
      </rPr>
      <t>²</t>
    </r>
  </si>
  <si>
    <r>
      <t>Membuat Pintu rangka kayu dilapis hpl / 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dng </t>
    </r>
  </si>
  <si>
    <t>Perbaikan dan pelebaran sekat Musholla :</t>
  </si>
  <si>
    <t>Sofa kecil ( 0.70 x 2.00 x 0.40 )</t>
  </si>
  <si>
    <t>Water heater merk ARISTON</t>
  </si>
  <si>
    <t>TV LCD 50" Samsung dan pemasangan</t>
  </si>
  <si>
    <t>Kompor listrik Maspion</t>
  </si>
  <si>
    <t xml:space="preserve">Pesawat Televisi 50" </t>
  </si>
  <si>
    <t>KITCHEN SET KERING:</t>
  </si>
  <si>
    <t>Jumlah Semua</t>
  </si>
  <si>
    <t xml:space="preserve">JUMLAH HARGA </t>
  </si>
  <si>
    <t xml:space="preserve"> TOTAL </t>
  </si>
  <si>
    <t>PPN(10%)</t>
  </si>
  <si>
    <t xml:space="preserve"> TOTAL KESELURUHAN</t>
  </si>
  <si>
    <t>DIBULATKAN</t>
  </si>
  <si>
    <t>Karpet twist pile ( 3.1 m x 2.3 m )</t>
  </si>
  <si>
    <r>
      <t>Pek.Partisi dengan rangka kayu lapis multyplex dan Hpl dng kaca lapis sanblast/m</t>
    </r>
    <r>
      <rPr>
        <b/>
        <sz val="10"/>
        <rFont val="Calibri"/>
        <family val="2"/>
      </rPr>
      <t>²</t>
    </r>
  </si>
  <si>
    <r>
      <t>Membuat Panel penutup kolom menggunakan Tacosit dengan rangka multyplek /m</t>
    </r>
    <r>
      <rPr>
        <b/>
        <sz val="10"/>
        <rFont val="Calibri"/>
        <family val="2"/>
      </rPr>
      <t>²</t>
    </r>
  </si>
  <si>
    <t>DAFTAR HARGA BAHAN BANGUNAN &amp; UPAH KERJA 2017</t>
  </si>
  <si>
    <t>Direktur</t>
  </si>
  <si>
    <t>REKAPITULASI</t>
  </si>
  <si>
    <t>PEKERJAAN</t>
  </si>
  <si>
    <t>LOKASI</t>
  </si>
  <si>
    <t>TAHUN ANGGARAN</t>
  </si>
  <si>
    <t xml:space="preserve">  UIN MAULANA MALIK IBRAHIM MALANG</t>
  </si>
  <si>
    <t>: KAMPUS UIN MALIKI MALANG -</t>
  </si>
  <si>
    <t xml:space="preserve">  Jl. GAJAYANA No. 50 MALANG</t>
  </si>
  <si>
    <t>: 2017</t>
  </si>
  <si>
    <t>( Rp )</t>
  </si>
  <si>
    <t xml:space="preserve">PEKERJAAN             </t>
  </si>
  <si>
    <t xml:space="preserve">LOKASI                          </t>
  </si>
  <si>
    <t>: KAMPUS UIN MALIKI MALANG</t>
  </si>
  <si>
    <t xml:space="preserve">TAHUN ANGGARAN     </t>
  </si>
  <si>
    <t xml:space="preserve">  UIN MAULANAN MALIK IBRAHIM MALANG</t>
  </si>
  <si>
    <t>Penutup pipa Instalasi air tambahan:</t>
  </si>
  <si>
    <t>: RENOVASI INTERIOR RUANG PIMPINAN MA'HAD JAMI'AH</t>
  </si>
  <si>
    <t>: RENOVASI INTERIOR DI RUANG PIMPINAN</t>
  </si>
  <si>
    <t>a</t>
  </si>
  <si>
    <t>b</t>
  </si>
  <si>
    <t>c</t>
  </si>
  <si>
    <t>e</t>
  </si>
  <si>
    <t>Ket</t>
  </si>
  <si>
    <t xml:space="preserve">Membongkar instalasi air existing </t>
  </si>
  <si>
    <t>lsm</t>
  </si>
  <si>
    <t>Cat dinding jouton</t>
  </si>
  <si>
    <t>:  PENGADAAN MEUBELAIR DI RUANG PIMPINAN</t>
  </si>
  <si>
    <t>PEKERJAAN INTERIOR DI RUANG PEMBANTU REKTOR DUA</t>
  </si>
  <si>
    <t>PEKERJAAN INTERIOR RUANG PEMBANTU REKTOR SATU</t>
  </si>
  <si>
    <t>PEKERJAAN INTERIOR DI RUANG PEMBANTU REKTOR TIGA</t>
  </si>
  <si>
    <t>: PENGADAAN MEUBELAIRDI RUANG PIMPINAN MA'HAD JAMI'AH</t>
  </si>
  <si>
    <t>PENGADAAN MEUBELAIR DI RUANG PEMBANTU REKTOR SATU</t>
  </si>
  <si>
    <t>PENGADAAN MEUBELAIR DI RUANG PEMBANTU REKTOR DUA</t>
  </si>
  <si>
    <t>PENGADAAN MEUBELAIR DI RUANG PEMBANTU REKTOR TIGA</t>
  </si>
  <si>
    <t>Membuat Alamari bawah / m'</t>
  </si>
  <si>
    <t xml:space="preserve">Membuat satu unit Almari atas </t>
  </si>
  <si>
    <t>Membuat satu unit meja pantry ,ukuran 0.6 m x 0.90 m x 1.50 m</t>
  </si>
  <si>
    <t>Membuat Alamari bawah</t>
  </si>
  <si>
    <t>Tukang wallpaper</t>
  </si>
  <si>
    <t xml:space="preserve">Paku    </t>
  </si>
  <si>
    <t>Mencetak gambar di kanfas ( printer )</t>
  </si>
  <si>
    <t>Tukang jahit</t>
  </si>
  <si>
    <t>CV…..</t>
  </si>
  <si>
    <t>Malang, …. Desember 2017</t>
  </si>
  <si>
    <t>Malang, …..Desember 2017</t>
  </si>
  <si>
    <t>CV.</t>
  </si>
  <si>
    <t>Pending/Belum dikerjakan</t>
  </si>
  <si>
    <t>Malang,  2017</t>
  </si>
  <si>
    <t>Rencana Anggaran dan Biaya</t>
  </si>
  <si>
    <t>CV……………………..</t>
  </si>
  <si>
    <t>Malang, …… Desember  2017</t>
  </si>
  <si>
    <t>CV………………</t>
  </si>
  <si>
    <t>CV…………….</t>
  </si>
  <si>
    <t>RAB</t>
  </si>
  <si>
    <t>TERBILANG :</t>
  </si>
  <si>
    <t xml:space="preserve">TERBILANG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</si>
</sst>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[$Rp-421]* #,##0.00_);_([$Rp-421]* \(#,##0.00\);_([$Rp-421]* &quot;-&quot;??_);_(@_)"/>
    <numFmt numFmtId="168" formatCode="_(* #,##0.000_);_(* \(#,##0.000\);_(* &quot;-&quot;??_);_(@_)"/>
    <numFmt numFmtId="169" formatCode="_(* #,##0.000_);_(* \(#,##0.000\);_(* &quot;-&quot;???_);_(@_)"/>
    <numFmt numFmtId="170" formatCode="_([$IDR]\ * #,##0_);_([$IDR]\ * \(#,##0\);_([$IDR]\ * &quot;-&quot;_);_(@_)"/>
    <numFmt numFmtId="171" formatCode="_(* #,##0.0_);_(* \(#,##0.0\);_(* &quot;-&quot;?_);_(@_)"/>
    <numFmt numFmtId="172" formatCode="#,##0.0_);\(#,##0.0\)"/>
    <numFmt numFmtId="173" formatCode="_([$IDR]\ * #,##0.0_);_([$IDR]\ * \(#,##0.0\);_([$IDR]\ * &quot;-&quot;?_);_(@_)"/>
    <numFmt numFmtId="174" formatCode="_([$IDR]\ * #,##0.00_);_([$IDR]\ * \(#,##0.00\);_([$IDR]\ * &quot;-&quot;??_);_(@_)"/>
    <numFmt numFmtId="175" formatCode="_-[$Rp-421]* #,##0_-;\-[$Rp-421]* #,##0_-;_-[$Rp-421]* &quot;-&quot;_-;_-@_-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0"/>
      <name val="Lucida Sans Unicode"/>
      <family val="2"/>
    </font>
    <font>
      <sz val="10"/>
      <name val="Lucida Sans Unicode"/>
      <family val="2"/>
    </font>
    <font>
      <sz val="10"/>
      <color rgb="FFFF0000"/>
      <name val="Lucida Sans Unicode"/>
      <family val="2"/>
    </font>
    <font>
      <b/>
      <sz val="10"/>
      <name val="Lucida Sans Unicode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theme="10"/>
      <name val="Arial"/>
      <family val="2"/>
    </font>
    <font>
      <b/>
      <sz val="12"/>
      <name val="Arial Narrow"/>
      <family val="2"/>
    </font>
    <font>
      <u/>
      <sz val="10"/>
      <name val="Arial"/>
      <family val="2"/>
    </font>
    <font>
      <sz val="11"/>
      <name val="Lucida Sans Unicode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15">
    <xf numFmtId="0" fontId="0" fillId="0" borderId="0" xfId="0"/>
    <xf numFmtId="0" fontId="0" fillId="0" borderId="0" xfId="0" applyAlignment="1">
      <alignment horizontal="right"/>
    </xf>
    <xf numFmtId="166" fontId="0" fillId="0" borderId="0" xfId="1" applyNumberFormat="1" applyFont="1" applyAlignment="1">
      <alignment horizontal="right"/>
    </xf>
    <xf numFmtId="165" fontId="0" fillId="0" borderId="0" xfId="0" applyNumberFormat="1"/>
    <xf numFmtId="0" fontId="8" fillId="2" borderId="1" xfId="0" applyFont="1" applyFill="1" applyBorder="1"/>
    <xf numFmtId="0" fontId="1" fillId="2" borderId="1" xfId="0" applyFont="1" applyFill="1" applyBorder="1"/>
    <xf numFmtId="165" fontId="9" fillId="2" borderId="1" xfId="2" applyFont="1" applyFill="1" applyBorder="1"/>
    <xf numFmtId="0" fontId="8" fillId="2" borderId="0" xfId="0" applyFont="1" applyFill="1" applyAlignment="1">
      <alignment horizontal="left"/>
    </xf>
    <xf numFmtId="0" fontId="10" fillId="2" borderId="8" xfId="0" applyFont="1" applyFill="1" applyBorder="1" applyAlignment="1">
      <alignment horizontal="center"/>
    </xf>
    <xf numFmtId="0" fontId="11" fillId="2" borderId="9" xfId="0" applyFont="1" applyFill="1" applyBorder="1"/>
    <xf numFmtId="0" fontId="8" fillId="2" borderId="0" xfId="0" applyFont="1" applyFill="1" applyBorder="1"/>
    <xf numFmtId="165" fontId="9" fillId="2" borderId="0" xfId="2" applyFont="1" applyFill="1" applyBorder="1"/>
    <xf numFmtId="0" fontId="8" fillId="2" borderId="10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8" fillId="2" borderId="14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left"/>
    </xf>
    <xf numFmtId="0" fontId="1" fillId="2" borderId="17" xfId="0" applyFont="1" applyFill="1" applyBorder="1"/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" fillId="2" borderId="28" xfId="0" applyFont="1" applyFill="1" applyBorder="1"/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8" fillId="2" borderId="7" xfId="0" applyFont="1" applyFill="1" applyBorder="1" applyAlignment="1">
      <alignment horizontal="left"/>
    </xf>
    <xf numFmtId="0" fontId="8" fillId="2" borderId="0" xfId="0" applyFont="1" applyFill="1"/>
    <xf numFmtId="0" fontId="1" fillId="2" borderId="0" xfId="0" applyFont="1" applyFill="1"/>
    <xf numFmtId="165" fontId="9" fillId="2" borderId="0" xfId="2" applyFont="1" applyFill="1"/>
    <xf numFmtId="0" fontId="1" fillId="2" borderId="0" xfId="0" applyFont="1" applyFill="1" applyBorder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3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65" fontId="1" fillId="0" borderId="3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68" fontId="2" fillId="0" borderId="0" xfId="2" applyNumberFormat="1" applyFont="1" applyAlignment="1"/>
    <xf numFmtId="0" fontId="1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168" fontId="1" fillId="0" borderId="0" xfId="2" applyNumberFormat="1" applyFont="1" applyAlignment="1"/>
    <xf numFmtId="165" fontId="1" fillId="0" borderId="0" xfId="2" applyFont="1"/>
    <xf numFmtId="0" fontId="1" fillId="0" borderId="0" xfId="0" applyFont="1" applyAlignment="1"/>
    <xf numFmtId="0" fontId="1" fillId="0" borderId="0" xfId="0" applyFont="1" applyBorder="1" applyAlignment="1"/>
    <xf numFmtId="168" fontId="1" fillId="0" borderId="0" xfId="2" applyNumberFormat="1" applyFont="1" applyBorder="1" applyAlignment="1"/>
    <xf numFmtId="0" fontId="1" fillId="0" borderId="0" xfId="0" applyFont="1" applyBorder="1" applyAlignment="1">
      <alignment horizontal="center"/>
    </xf>
    <xf numFmtId="170" fontId="1" fillId="2" borderId="28" xfId="2" applyNumberFormat="1" applyFont="1" applyFill="1" applyBorder="1"/>
    <xf numFmtId="170" fontId="1" fillId="2" borderId="14" xfId="2" applyNumberFormat="1" applyFont="1" applyFill="1" applyBorder="1"/>
    <xf numFmtId="170" fontId="1" fillId="2" borderId="15" xfId="2" applyNumberFormat="1" applyFont="1" applyFill="1" applyBorder="1"/>
    <xf numFmtId="170" fontId="6" fillId="2" borderId="14" xfId="2" applyNumberFormat="1" applyFont="1" applyFill="1" applyBorder="1"/>
    <xf numFmtId="170" fontId="1" fillId="2" borderId="17" xfId="2" applyNumberFormat="1" applyFont="1" applyFill="1" applyBorder="1"/>
    <xf numFmtId="0" fontId="1" fillId="2" borderId="33" xfId="0" applyFont="1" applyFill="1" applyBorder="1"/>
    <xf numFmtId="0" fontId="1" fillId="0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170" fontId="1" fillId="2" borderId="0" xfId="2" applyNumberFormat="1" applyFont="1" applyFill="1" applyBorder="1"/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168" fontId="12" fillId="0" borderId="35" xfId="2" applyNumberFormat="1" applyFont="1" applyBorder="1" applyAlignment="1">
      <alignment horizontal="center"/>
    </xf>
    <xf numFmtId="165" fontId="12" fillId="0" borderId="35" xfId="2" applyFont="1" applyBorder="1" applyAlignment="1">
      <alignment horizontal="center"/>
    </xf>
    <xf numFmtId="165" fontId="12" fillId="0" borderId="36" xfId="2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3" xfId="0" applyFont="1" applyBorder="1" applyAlignment="1"/>
    <xf numFmtId="168" fontId="1" fillId="0" borderId="33" xfId="2" applyNumberFormat="1" applyFont="1" applyBorder="1" applyAlignment="1"/>
    <xf numFmtId="0" fontId="1" fillId="0" borderId="33" xfId="0" applyFont="1" applyBorder="1" applyAlignment="1">
      <alignment horizontal="center"/>
    </xf>
    <xf numFmtId="165" fontId="2" fillId="0" borderId="33" xfId="2" applyFont="1" applyBorder="1"/>
    <xf numFmtId="165" fontId="1" fillId="0" borderId="38" xfId="2" applyFont="1" applyBorder="1"/>
    <xf numFmtId="0" fontId="1" fillId="0" borderId="33" xfId="0" applyFont="1" applyBorder="1" applyAlignment="1"/>
    <xf numFmtId="165" fontId="1" fillId="0" borderId="33" xfId="2" applyFont="1" applyBorder="1"/>
    <xf numFmtId="168" fontId="2" fillId="0" borderId="33" xfId="2" applyNumberFormat="1" applyFont="1" applyBorder="1" applyAlignment="1"/>
    <xf numFmtId="0" fontId="2" fillId="0" borderId="33" xfId="0" applyFont="1" applyBorder="1" applyAlignment="1">
      <alignment horizontal="center"/>
    </xf>
    <xf numFmtId="0" fontId="1" fillId="0" borderId="33" xfId="0" applyFont="1" applyFill="1" applyBorder="1" applyAlignment="1"/>
    <xf numFmtId="0" fontId="2" fillId="0" borderId="39" xfId="0" applyFont="1" applyBorder="1" applyAlignment="1">
      <alignment horizontal="center"/>
    </xf>
    <xf numFmtId="0" fontId="1" fillId="0" borderId="40" xfId="0" applyFont="1" applyBorder="1" applyAlignment="1"/>
    <xf numFmtId="168" fontId="1" fillId="0" borderId="40" xfId="2" applyNumberFormat="1" applyFont="1" applyBorder="1" applyAlignment="1"/>
    <xf numFmtId="0" fontId="1" fillId="0" borderId="4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Fill="1" applyBorder="1" applyAlignment="1"/>
    <xf numFmtId="168" fontId="1" fillId="0" borderId="35" xfId="2" applyNumberFormat="1" applyFont="1" applyFill="1" applyBorder="1" applyAlignment="1"/>
    <xf numFmtId="0" fontId="2" fillId="0" borderId="35" xfId="0" applyFont="1" applyFill="1" applyBorder="1" applyAlignment="1">
      <alignment horizontal="center"/>
    </xf>
    <xf numFmtId="0" fontId="2" fillId="0" borderId="35" xfId="0" applyFont="1" applyFill="1" applyBorder="1"/>
    <xf numFmtId="165" fontId="1" fillId="0" borderId="36" xfId="2" applyFont="1" applyFill="1" applyBorder="1"/>
    <xf numFmtId="168" fontId="1" fillId="0" borderId="33" xfId="2" applyNumberFormat="1" applyFont="1" applyFill="1" applyBorder="1" applyAlignment="1"/>
    <xf numFmtId="0" fontId="1" fillId="0" borderId="33" xfId="0" applyFont="1" applyFill="1" applyBorder="1" applyAlignment="1">
      <alignment horizontal="center"/>
    </xf>
    <xf numFmtId="169" fontId="1" fillId="0" borderId="33" xfId="0" applyNumberFormat="1" applyFont="1" applyBorder="1" applyAlignment="1">
      <alignment horizontal="center"/>
    </xf>
    <xf numFmtId="0" fontId="2" fillId="2" borderId="33" xfId="0" applyFont="1" applyFill="1" applyBorder="1"/>
    <xf numFmtId="0" fontId="0" fillId="0" borderId="37" xfId="0" applyBorder="1"/>
    <xf numFmtId="0" fontId="2" fillId="0" borderId="33" xfId="0" applyFont="1" applyBorder="1"/>
    <xf numFmtId="0" fontId="1" fillId="0" borderId="33" xfId="0" applyFont="1" applyBorder="1"/>
    <xf numFmtId="168" fontId="1" fillId="0" borderId="33" xfId="2" applyNumberFormat="1" applyFont="1" applyBorder="1"/>
    <xf numFmtId="0" fontId="2" fillId="0" borderId="35" xfId="0" applyFont="1" applyBorder="1" applyAlignment="1"/>
    <xf numFmtId="0" fontId="0" fillId="0" borderId="35" xfId="0" applyBorder="1"/>
    <xf numFmtId="0" fontId="0" fillId="0" borderId="36" xfId="0" applyBorder="1"/>
    <xf numFmtId="0" fontId="0" fillId="0" borderId="33" xfId="0" applyBorder="1"/>
    <xf numFmtId="0" fontId="0" fillId="0" borderId="38" xfId="0" applyBorder="1"/>
    <xf numFmtId="168" fontId="1" fillId="0" borderId="35" xfId="2" applyNumberFormat="1" applyFont="1" applyBorder="1" applyAlignment="1"/>
    <xf numFmtId="0" fontId="1" fillId="0" borderId="35" xfId="0" applyFont="1" applyBorder="1" applyAlignment="1">
      <alignment horizontal="center"/>
    </xf>
    <xf numFmtId="165" fontId="1" fillId="0" borderId="35" xfId="2" applyFont="1" applyBorder="1"/>
    <xf numFmtId="0" fontId="1" fillId="0" borderId="3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170" fontId="1" fillId="0" borderId="33" xfId="2" applyNumberFormat="1" applyFont="1" applyBorder="1"/>
    <xf numFmtId="170" fontId="1" fillId="0" borderId="38" xfId="2" applyNumberFormat="1" applyFont="1" applyBorder="1"/>
    <xf numFmtId="170" fontId="1" fillId="0" borderId="33" xfId="2" applyNumberFormat="1" applyFont="1" applyFill="1" applyBorder="1"/>
    <xf numFmtId="170" fontId="1" fillId="0" borderId="38" xfId="2" applyNumberFormat="1" applyFont="1" applyFill="1" applyBorder="1"/>
    <xf numFmtId="170" fontId="0" fillId="0" borderId="38" xfId="0" applyNumberFormat="1" applyBorder="1"/>
    <xf numFmtId="165" fontId="1" fillId="0" borderId="41" xfId="2" applyFont="1" applyBorder="1"/>
    <xf numFmtId="165" fontId="1" fillId="0" borderId="42" xfId="2" applyFont="1" applyBorder="1"/>
    <xf numFmtId="0" fontId="0" fillId="0" borderId="41" xfId="0" applyBorder="1"/>
    <xf numFmtId="170" fontId="1" fillId="0" borderId="41" xfId="2" applyNumberFormat="1" applyFont="1" applyBorder="1"/>
    <xf numFmtId="170" fontId="1" fillId="0" borderId="43" xfId="2" applyNumberFormat="1" applyFont="1" applyBorder="1"/>
    <xf numFmtId="170" fontId="1" fillId="0" borderId="43" xfId="2" applyNumberFormat="1" applyFont="1" applyFill="1" applyBorder="1"/>
    <xf numFmtId="170" fontId="0" fillId="0" borderId="43" xfId="0" applyNumberFormat="1" applyBorder="1"/>
    <xf numFmtId="165" fontId="2" fillId="0" borderId="44" xfId="2" applyFont="1" applyBorder="1"/>
    <xf numFmtId="165" fontId="1" fillId="0" borderId="44" xfId="2" applyFont="1" applyBorder="1"/>
    <xf numFmtId="165" fontId="1" fillId="0" borderId="44" xfId="2" applyFont="1" applyFill="1" applyBorder="1"/>
    <xf numFmtId="0" fontId="0" fillId="0" borderId="44" xfId="0" applyBorder="1"/>
    <xf numFmtId="170" fontId="2" fillId="0" borderId="30" xfId="2" applyNumberFormat="1" applyFont="1" applyBorder="1"/>
    <xf numFmtId="170" fontId="2" fillId="0" borderId="30" xfId="0" applyNumberFormat="1" applyFont="1" applyBorder="1"/>
    <xf numFmtId="170" fontId="2" fillId="0" borderId="30" xfId="2" applyNumberFormat="1" applyFont="1" applyFill="1" applyBorder="1"/>
    <xf numFmtId="0" fontId="1" fillId="0" borderId="41" xfId="0" applyFont="1" applyBorder="1" applyAlignment="1"/>
    <xf numFmtId="0" fontId="1" fillId="0" borderId="41" xfId="0" applyFont="1" applyBorder="1" applyAlignment="1">
      <alignment horizontal="left"/>
    </xf>
    <xf numFmtId="0" fontId="1" fillId="0" borderId="14" xfId="0" applyFont="1" applyBorder="1" applyAlignment="1">
      <alignment horizontal="center"/>
    </xf>
    <xf numFmtId="170" fontId="1" fillId="0" borderId="14" xfId="2" applyNumberFormat="1" applyFont="1" applyBorder="1"/>
    <xf numFmtId="0" fontId="0" fillId="0" borderId="0" xfId="0" applyBorder="1"/>
    <xf numFmtId="170" fontId="1" fillId="0" borderId="0" xfId="2" applyNumberFormat="1" applyFont="1" applyBorder="1"/>
    <xf numFmtId="0" fontId="16" fillId="0" borderId="0" xfId="0" applyFont="1"/>
    <xf numFmtId="0" fontId="12" fillId="0" borderId="0" xfId="0" applyFont="1" applyAlignment="1"/>
    <xf numFmtId="0" fontId="0" fillId="0" borderId="0" xfId="0" applyProtection="1">
      <protection locked="0"/>
    </xf>
    <xf numFmtId="0" fontId="1" fillId="0" borderId="14" xfId="0" applyFont="1" applyBorder="1" applyAlignment="1">
      <alignment horizontal="center" vertical="center"/>
    </xf>
    <xf numFmtId="165" fontId="1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5" fontId="1" fillId="0" borderId="17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65" fontId="1" fillId="0" borderId="3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right" vertical="center"/>
    </xf>
    <xf numFmtId="165" fontId="1" fillId="0" borderId="26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0" borderId="0" xfId="0" applyFill="1"/>
    <xf numFmtId="173" fontId="0" fillId="0" borderId="0" xfId="0" applyNumberFormat="1"/>
    <xf numFmtId="174" fontId="1" fillId="0" borderId="0" xfId="0" applyNumberFormat="1" applyFont="1"/>
    <xf numFmtId="0" fontId="1" fillId="0" borderId="17" xfId="0" applyFont="1" applyFill="1" applyBorder="1" applyAlignment="1">
      <alignment horizontal="center" vertical="center"/>
    </xf>
    <xf numFmtId="165" fontId="1" fillId="0" borderId="17" xfId="0" applyNumberFormat="1" applyFont="1" applyFill="1" applyBorder="1" applyAlignment="1">
      <alignment horizontal="center" vertical="center"/>
    </xf>
    <xf numFmtId="0" fontId="1" fillId="0" borderId="41" xfId="0" applyFont="1" applyFill="1" applyBorder="1" applyAlignment="1"/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60" xfId="0" applyFont="1" applyBorder="1" applyAlignment="1">
      <alignment horizontal="center"/>
    </xf>
    <xf numFmtId="168" fontId="1" fillId="0" borderId="61" xfId="2" applyNumberFormat="1" applyFont="1" applyBorder="1" applyAlignment="1"/>
    <xf numFmtId="0" fontId="1" fillId="0" borderId="61" xfId="0" applyFont="1" applyBorder="1" applyAlignment="1">
      <alignment horizontal="center"/>
    </xf>
    <xf numFmtId="170" fontId="1" fillId="0" borderId="61" xfId="2" applyNumberFormat="1" applyFont="1" applyBorder="1"/>
    <xf numFmtId="170" fontId="1" fillId="0" borderId="35" xfId="2" applyNumberFormat="1" applyFont="1" applyBorder="1"/>
    <xf numFmtId="170" fontId="1" fillId="0" borderId="36" xfId="2" applyNumberFormat="1" applyFont="1" applyBorder="1"/>
    <xf numFmtId="0" fontId="1" fillId="0" borderId="63" xfId="0" applyFont="1" applyBorder="1" applyAlignment="1">
      <alignment horizontal="left"/>
    </xf>
    <xf numFmtId="0" fontId="1" fillId="0" borderId="17" xfId="0" applyFont="1" applyBorder="1" applyAlignment="1">
      <alignment horizontal="center"/>
    </xf>
    <xf numFmtId="170" fontId="1" fillId="0" borderId="17" xfId="2" applyNumberFormat="1" applyFont="1" applyBorder="1"/>
    <xf numFmtId="0" fontId="1" fillId="0" borderId="0" xfId="0" applyFont="1" applyAlignment="1">
      <alignment horizontal="center"/>
    </xf>
    <xf numFmtId="0" fontId="10" fillId="2" borderId="20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165" fontId="10" fillId="2" borderId="15" xfId="2" applyFont="1" applyFill="1" applyBorder="1" applyAlignment="1">
      <alignment horizontal="center" vertical="center"/>
    </xf>
    <xf numFmtId="165" fontId="10" fillId="2" borderId="23" xfId="2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4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3" fillId="0" borderId="0" xfId="0" applyFont="1" applyAlignment="1" applyProtection="1">
      <protection locked="0"/>
    </xf>
    <xf numFmtId="0" fontId="24" fillId="0" borderId="0" xfId="0" applyFont="1" applyAlignment="1" applyProtection="1">
      <protection locked="0"/>
    </xf>
    <xf numFmtId="165" fontId="24" fillId="0" borderId="0" xfId="2" applyFont="1" applyAlignment="1" applyProtection="1">
      <protection locked="0"/>
    </xf>
    <xf numFmtId="0" fontId="20" fillId="0" borderId="0" xfId="0" applyFont="1" applyAlignment="1" applyProtection="1">
      <protection locked="0"/>
    </xf>
    <xf numFmtId="165" fontId="20" fillId="0" borderId="0" xfId="2" applyFont="1" applyAlignme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8" fillId="2" borderId="47" xfId="0" applyFont="1" applyFill="1" applyBorder="1" applyProtection="1">
      <protection locked="0"/>
    </xf>
    <xf numFmtId="175" fontId="22" fillId="2" borderId="45" xfId="2" applyNumberFormat="1" applyFont="1" applyFill="1" applyBorder="1" applyProtection="1">
      <protection locked="0"/>
    </xf>
    <xf numFmtId="0" fontId="8" fillId="2" borderId="51" xfId="0" applyFont="1" applyFill="1" applyBorder="1" applyAlignment="1" applyProtection="1">
      <alignment horizontal="center"/>
      <protection locked="0"/>
    </xf>
    <xf numFmtId="0" fontId="8" fillId="2" borderId="55" xfId="0" applyFont="1" applyFill="1" applyBorder="1" applyProtection="1">
      <protection locked="0"/>
    </xf>
    <xf numFmtId="175" fontId="22" fillId="2" borderId="28" xfId="2" applyNumberFormat="1" applyFont="1" applyFill="1" applyBorder="1" applyProtection="1">
      <protection locked="0"/>
    </xf>
    <xf numFmtId="0" fontId="8" fillId="2" borderId="56" xfId="0" applyFont="1" applyFill="1" applyBorder="1" applyAlignment="1" applyProtection="1">
      <alignment horizontal="center"/>
      <protection locked="0"/>
    </xf>
    <xf numFmtId="0" fontId="8" fillId="2" borderId="57" xfId="0" applyFont="1" applyFill="1" applyBorder="1" applyProtection="1">
      <protection locked="0"/>
    </xf>
    <xf numFmtId="175" fontId="22" fillId="2" borderId="14" xfId="2" applyNumberFormat="1" applyFont="1" applyFill="1" applyBorder="1" applyProtection="1">
      <protection locked="0"/>
    </xf>
    <xf numFmtId="0" fontId="8" fillId="2" borderId="53" xfId="0" applyFont="1" applyFill="1" applyBorder="1" applyAlignment="1" applyProtection="1">
      <alignment horizontal="center"/>
      <protection locked="0"/>
    </xf>
    <xf numFmtId="175" fontId="10" fillId="2" borderId="45" xfId="2" applyNumberFormat="1" applyFont="1" applyFill="1" applyBorder="1" applyProtection="1">
      <protection locked="0"/>
    </xf>
    <xf numFmtId="0" fontId="8" fillId="2" borderId="25" xfId="0" applyFont="1" applyFill="1" applyBorder="1" applyAlignment="1" applyProtection="1">
      <alignment horizontal="center"/>
      <protection locked="0"/>
    </xf>
    <xf numFmtId="167" fontId="8" fillId="2" borderId="50" xfId="2" applyNumberFormat="1" applyFont="1" applyFill="1" applyBorder="1" applyProtection="1"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Protection="1">
      <protection locked="0"/>
    </xf>
    <xf numFmtId="167" fontId="8" fillId="2" borderId="59" xfId="2" applyNumberFormat="1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Border="1" applyProtection="1">
      <protection locked="0"/>
    </xf>
    <xf numFmtId="0" fontId="8" fillId="0" borderId="0" xfId="0" applyFont="1" applyProtection="1">
      <protection locked="0"/>
    </xf>
    <xf numFmtId="0" fontId="10" fillId="2" borderId="32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/>
      <protection locked="0"/>
    </xf>
    <xf numFmtId="0" fontId="10" fillId="2" borderId="62" xfId="0" applyFont="1" applyFill="1" applyBorder="1" applyAlignment="1" applyProtection="1">
      <alignment horizontal="center"/>
      <protection locked="0"/>
    </xf>
    <xf numFmtId="175" fontId="22" fillId="2" borderId="31" xfId="0" applyNumberFormat="1" applyFont="1" applyFill="1" applyBorder="1" applyProtection="1">
      <protection locked="0"/>
    </xf>
    <xf numFmtId="0" fontId="10" fillId="2" borderId="55" xfId="0" applyFont="1" applyFill="1" applyBorder="1" applyAlignment="1" applyProtection="1">
      <alignment horizontal="center"/>
      <protection locked="0"/>
    </xf>
    <xf numFmtId="0" fontId="10" fillId="2" borderId="52" xfId="0" applyFont="1" applyFill="1" applyBorder="1" applyAlignment="1" applyProtection="1">
      <alignment horizontal="center"/>
      <protection locked="0"/>
    </xf>
    <xf numFmtId="0" fontId="10" fillId="2" borderId="57" xfId="0" applyFont="1" applyFill="1" applyBorder="1" applyAlignment="1" applyProtection="1">
      <alignment horizontal="center"/>
      <protection locked="0"/>
    </xf>
    <xf numFmtId="0" fontId="10" fillId="2" borderId="58" xfId="0" applyFont="1" applyFill="1" applyBorder="1" applyAlignment="1" applyProtection="1">
      <alignment horizontal="center"/>
      <protection locked="0"/>
    </xf>
    <xf numFmtId="0" fontId="10" fillId="2" borderId="47" xfId="0" applyFont="1" applyFill="1" applyBorder="1" applyAlignment="1" applyProtection="1">
      <alignment horizontal="center"/>
      <protection locked="0"/>
    </xf>
    <xf numFmtId="0" fontId="10" fillId="2" borderId="54" xfId="0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Protection="1">
      <protection locked="0"/>
    </xf>
    <xf numFmtId="0" fontId="10" fillId="2" borderId="12" xfId="0" applyFont="1" applyFill="1" applyBorder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/>
    </xf>
    <xf numFmtId="0" fontId="1" fillId="0" borderId="63" xfId="0" applyFont="1" applyBorder="1" applyAlignment="1"/>
    <xf numFmtId="0" fontId="1" fillId="0" borderId="66" xfId="0" applyFont="1" applyBorder="1" applyAlignment="1"/>
    <xf numFmtId="0" fontId="1" fillId="0" borderId="46" xfId="0" applyFont="1" applyBorder="1" applyAlignment="1">
      <alignment horizontal="center"/>
    </xf>
    <xf numFmtId="170" fontId="1" fillId="0" borderId="46" xfId="2" applyNumberFormat="1" applyFont="1" applyBorder="1"/>
    <xf numFmtId="0" fontId="8" fillId="2" borderId="67" xfId="0" applyFont="1" applyFill="1" applyBorder="1" applyAlignment="1">
      <alignment horizontal="left"/>
    </xf>
    <xf numFmtId="0" fontId="8" fillId="2" borderId="68" xfId="0" applyFont="1" applyFill="1" applyBorder="1" applyAlignment="1">
      <alignment horizontal="center"/>
    </xf>
    <xf numFmtId="0" fontId="1" fillId="0" borderId="69" xfId="0" applyFont="1" applyBorder="1" applyAlignment="1"/>
    <xf numFmtId="0" fontId="1" fillId="0" borderId="69" xfId="0" applyFont="1" applyBorder="1" applyAlignment="1">
      <alignment horizontal="center"/>
    </xf>
    <xf numFmtId="170" fontId="1" fillId="0" borderId="69" xfId="2" applyNumberFormat="1" applyFont="1" applyBorder="1"/>
    <xf numFmtId="0" fontId="8" fillId="2" borderId="70" xfId="0" applyFont="1" applyFill="1" applyBorder="1" applyAlignment="1">
      <alignment horizontal="left"/>
    </xf>
    <xf numFmtId="0" fontId="1" fillId="0" borderId="71" xfId="0" applyFont="1" applyBorder="1"/>
    <xf numFmtId="0" fontId="1" fillId="0" borderId="72" xfId="0" applyFont="1" applyBorder="1"/>
    <xf numFmtId="0" fontId="1" fillId="0" borderId="73" xfId="0" applyFont="1" applyBorder="1"/>
    <xf numFmtId="0" fontId="8" fillId="2" borderId="71" xfId="0" applyFont="1" applyFill="1" applyBorder="1" applyAlignment="1">
      <alignment horizontal="center"/>
    </xf>
    <xf numFmtId="0" fontId="1" fillId="0" borderId="72" xfId="0" applyFont="1" applyBorder="1" applyAlignment="1">
      <alignment horizontal="left"/>
    </xf>
    <xf numFmtId="0" fontId="1" fillId="0" borderId="72" xfId="0" applyFont="1" applyBorder="1" applyAlignment="1">
      <alignment horizontal="center"/>
    </xf>
    <xf numFmtId="170" fontId="1" fillId="0" borderId="72" xfId="2" applyNumberFormat="1" applyFont="1" applyBorder="1"/>
    <xf numFmtId="0" fontId="8" fillId="2" borderId="73" xfId="0" applyFont="1" applyFill="1" applyBorder="1" applyAlignment="1">
      <alignment horizontal="left"/>
    </xf>
    <xf numFmtId="0" fontId="1" fillId="0" borderId="57" xfId="0" applyFont="1" applyBorder="1" applyAlignment="1"/>
    <xf numFmtId="0" fontId="1" fillId="0" borderId="57" xfId="0" applyFont="1" applyFill="1" applyBorder="1" applyAlignment="1"/>
    <xf numFmtId="0" fontId="1" fillId="0" borderId="56" xfId="0" applyFont="1" applyBorder="1" applyAlignment="1">
      <alignment horizontal="left" vertical="center"/>
    </xf>
    <xf numFmtId="0" fontId="1" fillId="0" borderId="7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1" fillId="2" borderId="56" xfId="0" applyFont="1" applyFill="1" applyBorder="1"/>
    <xf numFmtId="0" fontId="1" fillId="0" borderId="58" xfId="0" applyFont="1" applyBorder="1" applyAlignment="1">
      <alignment horizontal="left" vertical="center"/>
    </xf>
    <xf numFmtId="0" fontId="1" fillId="0" borderId="76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1" fillId="2" borderId="76" xfId="0" applyFont="1" applyFill="1" applyBorder="1"/>
    <xf numFmtId="0" fontId="13" fillId="0" borderId="65" xfId="0" applyFont="1" applyBorder="1" applyAlignment="1">
      <alignment horizontal="left" vertical="center"/>
    </xf>
    <xf numFmtId="164" fontId="17" fillId="0" borderId="0" xfId="0" applyNumberFormat="1" applyFont="1"/>
    <xf numFmtId="164" fontId="18" fillId="0" borderId="0" xfId="0" applyNumberFormat="1" applyFont="1"/>
    <xf numFmtId="164" fontId="4" fillId="0" borderId="0" xfId="0" applyNumberFormat="1" applyFont="1"/>
    <xf numFmtId="164" fontId="5" fillId="0" borderId="31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horizontal="right"/>
    </xf>
    <xf numFmtId="164" fontId="4" fillId="0" borderId="26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0" fillId="0" borderId="0" xfId="0" applyNumberFormat="1"/>
    <xf numFmtId="164" fontId="1" fillId="0" borderId="14" xfId="0" applyNumberFormat="1" applyFont="1" applyBorder="1" applyAlignment="1">
      <alignment horizontal="right"/>
    </xf>
    <xf numFmtId="164" fontId="1" fillId="0" borderId="17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right"/>
    </xf>
    <xf numFmtId="164" fontId="2" fillId="0" borderId="23" xfId="0" applyNumberFormat="1" applyFont="1" applyBorder="1" applyAlignment="1">
      <alignment horizontal="center" vertical="center"/>
    </xf>
    <xf numFmtId="3" fontId="16" fillId="0" borderId="0" xfId="0" applyNumberFormat="1" applyFont="1"/>
    <xf numFmtId="3" fontId="12" fillId="0" borderId="0" xfId="0" applyNumberFormat="1" applyFont="1" applyAlignment="1"/>
    <xf numFmtId="3" fontId="1" fillId="0" borderId="0" xfId="0" applyNumberFormat="1" applyFont="1"/>
    <xf numFmtId="3" fontId="2" fillId="0" borderId="31" xfId="0" applyNumberFormat="1" applyFont="1" applyBorder="1" applyAlignment="1">
      <alignment horizontal="center" vertical="center"/>
    </xf>
    <xf numFmtId="3" fontId="1" fillId="0" borderId="31" xfId="0" applyNumberFormat="1" applyFont="1" applyBorder="1" applyAlignment="1">
      <alignment horizontal="right"/>
    </xf>
    <xf numFmtId="3" fontId="13" fillId="0" borderId="26" xfId="0" applyNumberFormat="1" applyFont="1" applyBorder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0" fillId="0" borderId="0" xfId="0" applyNumberFormat="1"/>
    <xf numFmtId="3" fontId="2" fillId="0" borderId="15" xfId="0" applyNumberFormat="1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 vertical="center"/>
    </xf>
    <xf numFmtId="3" fontId="1" fillId="0" borderId="1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0" fontId="2" fillId="0" borderId="50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/>
    <xf numFmtId="0" fontId="1" fillId="0" borderId="75" xfId="0" applyFont="1" applyFill="1" applyBorder="1" applyAlignment="1">
      <alignment horizontal="left" vertical="center"/>
    </xf>
    <xf numFmtId="0" fontId="1" fillId="0" borderId="76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48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164" fontId="2" fillId="0" borderId="31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/>
    </xf>
    <xf numFmtId="164" fontId="5" fillId="0" borderId="30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13" fillId="0" borderId="62" xfId="0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10" fillId="2" borderId="48" xfId="0" applyFont="1" applyFill="1" applyBorder="1" applyAlignment="1" applyProtection="1">
      <alignment horizontal="left"/>
      <protection locked="0"/>
    </xf>
    <xf numFmtId="0" fontId="10" fillId="2" borderId="49" xfId="0" applyFont="1" applyFill="1" applyBorder="1" applyAlignment="1" applyProtection="1">
      <alignment horizontal="center"/>
      <protection locked="0"/>
    </xf>
    <xf numFmtId="0" fontId="10" fillId="2" borderId="32" xfId="0" applyFont="1" applyFill="1" applyBorder="1" applyAlignment="1" applyProtection="1">
      <alignment horizontal="center"/>
      <protection locked="0"/>
    </xf>
    <xf numFmtId="175" fontId="22" fillId="2" borderId="30" xfId="0" applyNumberFormat="1" applyFont="1" applyFill="1" applyBorder="1" applyProtection="1">
      <protection locked="0"/>
    </xf>
    <xf numFmtId="0" fontId="1" fillId="0" borderId="14" xfId="0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0" fillId="0" borderId="76" xfId="0" applyBorder="1"/>
    <xf numFmtId="0" fontId="1" fillId="0" borderId="74" xfId="0" applyFont="1" applyFill="1" applyBorder="1" applyAlignment="1">
      <alignment horizontal="left"/>
    </xf>
    <xf numFmtId="170" fontId="2" fillId="0" borderId="26" xfId="2" applyNumberFormat="1" applyFont="1" applyBorder="1"/>
    <xf numFmtId="0" fontId="0" fillId="0" borderId="0" xfId="0" applyAlignment="1">
      <alignment horizontal="center"/>
    </xf>
    <xf numFmtId="0" fontId="13" fillId="0" borderId="48" xfId="0" applyFont="1" applyBorder="1" applyAlignment="1">
      <alignment horizontal="right" vertical="center"/>
    </xf>
    <xf numFmtId="0" fontId="13" fillId="0" borderId="48" xfId="0" applyFont="1" applyFill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5" fontId="1" fillId="0" borderId="0" xfId="2" applyFont="1" applyBorder="1"/>
    <xf numFmtId="4" fontId="1" fillId="0" borderId="14" xfId="0" applyNumberFormat="1" applyFont="1" applyBorder="1" applyAlignment="1">
      <alignment horizontal="right"/>
    </xf>
    <xf numFmtId="4" fontId="1" fillId="0" borderId="31" xfId="0" applyNumberFormat="1" applyFont="1" applyBorder="1" applyAlignment="1">
      <alignment horizontal="right"/>
    </xf>
    <xf numFmtId="4" fontId="13" fillId="0" borderId="30" xfId="0" applyNumberFormat="1" applyFont="1" applyBorder="1" applyAlignment="1">
      <alignment horizontal="right"/>
    </xf>
    <xf numFmtId="4" fontId="2" fillId="0" borderId="31" xfId="0" applyNumberFormat="1" applyFont="1" applyBorder="1" applyAlignment="1">
      <alignment horizontal="center" vertical="center"/>
    </xf>
    <xf numFmtId="0" fontId="10" fillId="2" borderId="15" xfId="0" applyFont="1" applyFill="1" applyBorder="1" applyAlignment="1" applyProtection="1">
      <alignment horizontal="center"/>
      <protection locked="0"/>
    </xf>
    <xf numFmtId="3" fontId="2" fillId="0" borderId="25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1" fillId="0" borderId="37" xfId="0" applyNumberFormat="1" applyFont="1" applyBorder="1" applyAlignment="1">
      <alignment horizontal="right"/>
    </xf>
    <xf numFmtId="0" fontId="0" fillId="0" borderId="58" xfId="0" applyBorder="1"/>
    <xf numFmtId="0" fontId="1" fillId="0" borderId="56" xfId="0" applyFont="1" applyFill="1" applyBorder="1" applyAlignment="1">
      <alignment horizontal="left" vertical="center"/>
    </xf>
    <xf numFmtId="0" fontId="1" fillId="0" borderId="58" xfId="0" applyFont="1" applyFill="1" applyBorder="1" applyAlignment="1">
      <alignment horizontal="left" vertical="center"/>
    </xf>
    <xf numFmtId="164" fontId="1" fillId="0" borderId="14" xfId="0" applyNumberFormat="1" applyFont="1" applyFill="1" applyBorder="1" applyAlignment="1">
      <alignment horizontal="right"/>
    </xf>
    <xf numFmtId="3" fontId="1" fillId="0" borderId="37" xfId="0" applyNumberFormat="1" applyFont="1" applyFill="1" applyBorder="1" applyAlignment="1">
      <alignment horizontal="right"/>
    </xf>
    <xf numFmtId="165" fontId="1" fillId="0" borderId="14" xfId="0" applyNumberFormat="1" applyFont="1" applyFill="1" applyBorder="1" applyAlignment="1">
      <alignment horizontal="center" vertical="center"/>
    </xf>
    <xf numFmtId="0" fontId="0" fillId="0" borderId="58" xfId="0" applyFill="1" applyBorder="1"/>
    <xf numFmtId="3" fontId="1" fillId="0" borderId="14" xfId="0" applyNumberFormat="1" applyFont="1" applyFill="1" applyBorder="1" applyAlignment="1">
      <alignment horizontal="right"/>
    </xf>
    <xf numFmtId="0" fontId="13" fillId="0" borderId="9" xfId="0" applyFont="1" applyFill="1" applyBorder="1" applyAlignment="1">
      <alignment horizontal="left" vertical="center"/>
    </xf>
    <xf numFmtId="0" fontId="13" fillId="0" borderId="62" xfId="0" applyFont="1" applyFill="1" applyBorder="1" applyAlignment="1">
      <alignment horizontal="left" vertical="center"/>
    </xf>
    <xf numFmtId="164" fontId="5" fillId="0" borderId="31" xfId="0" applyNumberFormat="1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/>
    </xf>
    <xf numFmtId="0" fontId="2" fillId="0" borderId="58" xfId="0" applyFont="1" applyFill="1" applyBorder="1" applyAlignment="1">
      <alignment horizontal="left" vertical="center"/>
    </xf>
    <xf numFmtId="0" fontId="1" fillId="0" borderId="14" xfId="3" applyFont="1" applyFill="1" applyBorder="1" applyAlignment="1">
      <alignment horizontal="right" vertical="center"/>
    </xf>
    <xf numFmtId="0" fontId="1" fillId="0" borderId="14" xfId="0" applyFont="1" applyFill="1" applyBorder="1" applyAlignment="1">
      <alignment horizontal="right" vertical="center"/>
    </xf>
    <xf numFmtId="0" fontId="1" fillId="0" borderId="41" xfId="0" applyFont="1" applyFill="1" applyBorder="1" applyAlignment="1">
      <alignment horizontal="left"/>
    </xf>
    <xf numFmtId="0" fontId="1" fillId="0" borderId="57" xfId="0" applyFont="1" applyFill="1" applyBorder="1" applyAlignment="1">
      <alignment horizontal="right"/>
    </xf>
    <xf numFmtId="3" fontId="2" fillId="0" borderId="78" xfId="0" applyNumberFormat="1" applyFont="1" applyBorder="1" applyAlignment="1">
      <alignment horizontal="center" vertical="center"/>
    </xf>
    <xf numFmtId="3" fontId="2" fillId="0" borderId="78" xfId="0" applyNumberFormat="1" applyFont="1" applyFill="1" applyBorder="1" applyAlignment="1">
      <alignment horizontal="center" vertical="center"/>
    </xf>
    <xf numFmtId="3" fontId="13" fillId="0" borderId="79" xfId="0" applyNumberFormat="1" applyFont="1" applyBorder="1" applyAlignment="1">
      <alignment horizontal="right"/>
    </xf>
    <xf numFmtId="0" fontId="0" fillId="0" borderId="76" xfId="0" applyFill="1" applyBorder="1"/>
    <xf numFmtId="0" fontId="13" fillId="0" borderId="32" xfId="0" applyFont="1" applyFill="1" applyBorder="1" applyAlignment="1">
      <alignment horizontal="right" vertical="center"/>
    </xf>
    <xf numFmtId="164" fontId="4" fillId="0" borderId="30" xfId="0" applyNumberFormat="1" applyFont="1" applyFill="1" applyBorder="1" applyAlignment="1">
      <alignment horizontal="right"/>
    </xf>
    <xf numFmtId="3" fontId="13" fillId="0" borderId="79" xfId="0" applyNumberFormat="1" applyFont="1" applyFill="1" applyBorder="1" applyAlignment="1">
      <alignment horizontal="right"/>
    </xf>
    <xf numFmtId="3" fontId="1" fillId="3" borderId="37" xfId="0" applyNumberFormat="1" applyFont="1" applyFill="1" applyBorder="1" applyAlignment="1">
      <alignment horizontal="right"/>
    </xf>
    <xf numFmtId="0" fontId="0" fillId="0" borderId="44" xfId="0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77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38" xfId="0" applyBorder="1" applyAlignment="1">
      <alignment horizontal="center"/>
    </xf>
    <xf numFmtId="3" fontId="1" fillId="3" borderId="60" xfId="0" applyNumberFormat="1" applyFont="1" applyFill="1" applyBorder="1" applyAlignment="1">
      <alignment horizontal="right"/>
    </xf>
    <xf numFmtId="4" fontId="1" fillId="3" borderId="37" xfId="0" applyNumberFormat="1" applyFont="1" applyFill="1" applyBorder="1" applyAlignment="1">
      <alignment horizontal="right"/>
    </xf>
    <xf numFmtId="4" fontId="1" fillId="3" borderId="60" xfId="0" applyNumberFormat="1" applyFont="1" applyFill="1" applyBorder="1" applyAlignment="1">
      <alignment horizontal="right"/>
    </xf>
    <xf numFmtId="0" fontId="1" fillId="0" borderId="38" xfId="0" applyFont="1" applyBorder="1" applyAlignment="1">
      <alignment horizontal="center"/>
    </xf>
    <xf numFmtId="4" fontId="0" fillId="0" borderId="0" xfId="0" applyNumberFormat="1"/>
    <xf numFmtId="0" fontId="1" fillId="0" borderId="35" xfId="0" applyFont="1" applyBorder="1" applyAlignment="1">
      <alignment horizontal="left"/>
    </xf>
    <xf numFmtId="172" fontId="1" fillId="0" borderId="14" xfId="0" applyNumberFormat="1" applyFont="1" applyFill="1" applyBorder="1" applyAlignment="1">
      <alignment horizontal="center"/>
    </xf>
    <xf numFmtId="165" fontId="1" fillId="0" borderId="14" xfId="0" applyNumberFormat="1" applyFont="1" applyFill="1" applyBorder="1" applyAlignment="1">
      <alignment horizontal="center"/>
    </xf>
    <xf numFmtId="171" fontId="1" fillId="0" borderId="14" xfId="0" applyNumberFormat="1" applyFont="1" applyFill="1" applyBorder="1" applyAlignment="1">
      <alignment horizontal="center"/>
    </xf>
    <xf numFmtId="165" fontId="1" fillId="0" borderId="30" xfId="0" applyNumberFormat="1" applyFont="1" applyFill="1" applyBorder="1" applyAlignment="1">
      <alignment horizontal="center"/>
    </xf>
    <xf numFmtId="165" fontId="1" fillId="0" borderId="31" xfId="0" applyNumberFormat="1" applyFont="1" applyFill="1" applyBorder="1" applyAlignment="1">
      <alignment horizontal="center"/>
    </xf>
    <xf numFmtId="165" fontId="1" fillId="0" borderId="30" xfId="0" applyNumberFormat="1" applyFont="1" applyBorder="1" applyAlignment="1">
      <alignment horizontal="center"/>
    </xf>
    <xf numFmtId="165" fontId="1" fillId="0" borderId="31" xfId="0" applyNumberFormat="1" applyFont="1" applyBorder="1" applyAlignment="1">
      <alignment horizontal="center"/>
    </xf>
    <xf numFmtId="172" fontId="1" fillId="0" borderId="14" xfId="0" applyNumberFormat="1" applyFont="1" applyBorder="1" applyAlignment="1">
      <alignment horizontal="center"/>
    </xf>
    <xf numFmtId="165" fontId="1" fillId="0" borderId="14" xfId="0" applyNumberFormat="1" applyFont="1" applyBorder="1" applyAlignment="1">
      <alignment horizontal="center"/>
    </xf>
    <xf numFmtId="171" fontId="1" fillId="0" borderId="14" xfId="0" applyNumberFormat="1" applyFont="1" applyBorder="1" applyAlignment="1">
      <alignment horizontal="center"/>
    </xf>
    <xf numFmtId="0" fontId="1" fillId="0" borderId="64" xfId="0" applyFont="1" applyBorder="1" applyAlignment="1">
      <alignment horizontal="left" vertical="center"/>
    </xf>
    <xf numFmtId="0" fontId="1" fillId="0" borderId="65" xfId="0" applyFont="1" applyBorder="1" applyAlignment="1">
      <alignment horizontal="left" vertical="center"/>
    </xf>
    <xf numFmtId="0" fontId="10" fillId="2" borderId="25" xfId="0" applyFont="1" applyFill="1" applyBorder="1" applyAlignment="1" applyProtection="1">
      <alignment horizontal="center"/>
      <protection locked="0"/>
    </xf>
    <xf numFmtId="0" fontId="1" fillId="2" borderId="58" xfId="0" applyFont="1" applyFill="1" applyBorder="1"/>
    <xf numFmtId="170" fontId="8" fillId="2" borderId="16" xfId="0" applyNumberFormat="1" applyFont="1" applyFill="1" applyBorder="1" applyAlignment="1">
      <alignment horizontal="left"/>
    </xf>
    <xf numFmtId="170" fontId="1" fillId="0" borderId="45" xfId="2" applyNumberFormat="1" applyFont="1" applyBorder="1"/>
    <xf numFmtId="0" fontId="1" fillId="0" borderId="14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5" fontId="10" fillId="2" borderId="3" xfId="2" applyFont="1" applyFill="1" applyBorder="1" applyAlignment="1">
      <alignment horizontal="center" vertical="center"/>
    </xf>
    <xf numFmtId="165" fontId="10" fillId="2" borderId="6" xfId="2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2" borderId="30" xfId="0" applyFont="1" applyFill="1" applyBorder="1" applyAlignment="1" applyProtection="1">
      <alignment horizontal="center" vertical="center"/>
      <protection locked="0"/>
    </xf>
    <xf numFmtId="0" fontId="10" fillId="2" borderId="48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2" fillId="0" borderId="3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59" xfId="0" applyFont="1" applyBorder="1" applyAlignment="1">
      <alignment horizontal="right" vertical="center"/>
    </xf>
    <xf numFmtId="0" fontId="2" fillId="0" borderId="77" xfId="0" applyFont="1" applyBorder="1" applyAlignment="1">
      <alignment horizontal="center" vertical="center"/>
    </xf>
  </cellXfs>
  <cellStyles count="4">
    <cellStyle name="Comma" xfId="2" builtinId="3"/>
    <cellStyle name="Comma [0]" xfId="1" builtinId="6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"/>
  <sheetViews>
    <sheetView topLeftCell="A124" workbookViewId="0">
      <selection activeCell="D141" sqref="D141"/>
    </sheetView>
  </sheetViews>
  <sheetFormatPr defaultRowHeight="12.75" x14ac:dyDescent="0.2"/>
  <cols>
    <col min="4" max="4" width="9.140625" style="1"/>
    <col min="5" max="5" width="9.140625" style="2"/>
    <col min="6" max="6" width="9.140625" style="1"/>
  </cols>
  <sheetData/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zoomScaleNormal="100" zoomScaleSheetLayoutView="115" workbookViewId="0">
      <selection activeCell="D106" sqref="D106"/>
    </sheetView>
  </sheetViews>
  <sheetFormatPr defaultRowHeight="12.75" x14ac:dyDescent="0.2"/>
  <cols>
    <col min="1" max="1" width="5.7109375" customWidth="1"/>
    <col min="2" max="2" width="38.7109375" customWidth="1"/>
    <col min="3" max="3" width="9.28515625" customWidth="1"/>
    <col min="4" max="4" width="14.7109375" customWidth="1"/>
    <col min="5" max="5" width="19.42578125" customWidth="1"/>
    <col min="7" max="7" width="17.5703125" customWidth="1"/>
    <col min="13" max="13" width="19" customWidth="1"/>
  </cols>
  <sheetData>
    <row r="1" spans="1:5" x14ac:dyDescent="0.2">
      <c r="A1" s="381" t="s">
        <v>249</v>
      </c>
      <c r="B1" s="381"/>
      <c r="C1" s="381"/>
      <c r="D1" s="381"/>
      <c r="E1" s="381"/>
    </row>
    <row r="2" spans="1:5" ht="13.5" thickBot="1" x14ac:dyDescent="0.25">
      <c r="A2" s="4"/>
      <c r="B2" s="5"/>
      <c r="C2" s="4"/>
      <c r="D2" s="6"/>
      <c r="E2" s="7"/>
    </row>
    <row r="3" spans="1:5" x14ac:dyDescent="0.2">
      <c r="A3" s="382" t="s">
        <v>0</v>
      </c>
      <c r="B3" s="384" t="s">
        <v>3</v>
      </c>
      <c r="C3" s="386" t="s">
        <v>4</v>
      </c>
      <c r="D3" s="388" t="s">
        <v>83</v>
      </c>
      <c r="E3" s="390" t="s">
        <v>5</v>
      </c>
    </row>
    <row r="4" spans="1:5" ht="13.5" thickBot="1" x14ac:dyDescent="0.25">
      <c r="A4" s="383"/>
      <c r="B4" s="385"/>
      <c r="C4" s="387"/>
      <c r="D4" s="389"/>
      <c r="E4" s="391"/>
    </row>
    <row r="5" spans="1:5" x14ac:dyDescent="0.2">
      <c r="A5" s="8" t="s">
        <v>6</v>
      </c>
      <c r="B5" s="9" t="s">
        <v>7</v>
      </c>
      <c r="C5" s="10"/>
      <c r="D5" s="11"/>
      <c r="E5" s="12"/>
    </row>
    <row r="6" spans="1:5" x14ac:dyDescent="0.2">
      <c r="A6" s="13">
        <v>1</v>
      </c>
      <c r="B6" s="14" t="s">
        <v>44</v>
      </c>
      <c r="C6" s="15" t="s">
        <v>8</v>
      </c>
      <c r="D6" s="51"/>
      <c r="E6" s="16"/>
    </row>
    <row r="7" spans="1:5" x14ac:dyDescent="0.2">
      <c r="A7" s="13">
        <v>2</v>
      </c>
      <c r="B7" s="14" t="s">
        <v>93</v>
      </c>
      <c r="C7" s="15" t="s">
        <v>8</v>
      </c>
      <c r="D7" s="50"/>
      <c r="E7" s="16"/>
    </row>
    <row r="8" spans="1:5" x14ac:dyDescent="0.2">
      <c r="A8" s="13">
        <v>3</v>
      </c>
      <c r="B8" s="14" t="s">
        <v>92</v>
      </c>
      <c r="C8" s="15" t="s">
        <v>8</v>
      </c>
      <c r="D8" s="50"/>
      <c r="E8" s="378">
        <f>'Daftar harga bahan dan upah'!D8</f>
        <v>0</v>
      </c>
    </row>
    <row r="9" spans="1:5" x14ac:dyDescent="0.2">
      <c r="A9" s="13">
        <v>4</v>
      </c>
      <c r="B9" s="14" t="s">
        <v>91</v>
      </c>
      <c r="C9" s="15" t="s">
        <v>8</v>
      </c>
      <c r="D9" s="50"/>
      <c r="E9" s="16"/>
    </row>
    <row r="10" spans="1:5" x14ac:dyDescent="0.2">
      <c r="A10" s="13">
        <v>5</v>
      </c>
      <c r="B10" s="14" t="s">
        <v>45</v>
      </c>
      <c r="C10" s="15" t="s">
        <v>8</v>
      </c>
      <c r="D10" s="50"/>
      <c r="E10" s="16" t="s">
        <v>85</v>
      </c>
    </row>
    <row r="11" spans="1:5" x14ac:dyDescent="0.2">
      <c r="A11" s="13">
        <v>6</v>
      </c>
      <c r="B11" s="14" t="s">
        <v>9</v>
      </c>
      <c r="C11" s="15" t="s">
        <v>8</v>
      </c>
      <c r="D11" s="50"/>
      <c r="E11" s="16" t="s">
        <v>85</v>
      </c>
    </row>
    <row r="12" spans="1:5" x14ac:dyDescent="0.2">
      <c r="A12" s="13">
        <v>7</v>
      </c>
      <c r="B12" s="14" t="s">
        <v>86</v>
      </c>
      <c r="C12" s="15" t="s">
        <v>8</v>
      </c>
      <c r="D12" s="50"/>
      <c r="E12" s="16" t="s">
        <v>84</v>
      </c>
    </row>
    <row r="13" spans="1:5" x14ac:dyDescent="0.2">
      <c r="A13" s="13">
        <v>8</v>
      </c>
      <c r="B13" s="14" t="s">
        <v>87</v>
      </c>
      <c r="C13" s="15" t="s">
        <v>8</v>
      </c>
      <c r="D13" s="50"/>
      <c r="E13" s="16" t="s">
        <v>84</v>
      </c>
    </row>
    <row r="14" spans="1:5" x14ac:dyDescent="0.2">
      <c r="A14" s="13">
        <v>9</v>
      </c>
      <c r="B14" s="14" t="s">
        <v>10</v>
      </c>
      <c r="C14" s="18" t="s">
        <v>102</v>
      </c>
      <c r="D14" s="50"/>
      <c r="E14" s="16" t="s">
        <v>111</v>
      </c>
    </row>
    <row r="15" spans="1:5" x14ac:dyDescent="0.2">
      <c r="A15" s="13">
        <v>10</v>
      </c>
      <c r="B15" s="14" t="s">
        <v>12</v>
      </c>
      <c r="C15" s="15" t="s">
        <v>13</v>
      </c>
      <c r="D15" s="50"/>
      <c r="E15" s="16"/>
    </row>
    <row r="16" spans="1:5" x14ac:dyDescent="0.2">
      <c r="A16" s="13">
        <v>11</v>
      </c>
      <c r="B16" s="14" t="s">
        <v>17</v>
      </c>
      <c r="C16" s="15" t="s">
        <v>8</v>
      </c>
      <c r="D16" s="50"/>
      <c r="E16" s="16"/>
    </row>
    <row r="17" spans="1:5" x14ac:dyDescent="0.2">
      <c r="A17" s="13">
        <v>12</v>
      </c>
      <c r="B17" s="14" t="s">
        <v>97</v>
      </c>
      <c r="C17" s="15" t="s">
        <v>33</v>
      </c>
      <c r="D17" s="50"/>
      <c r="E17" s="16"/>
    </row>
    <row r="18" spans="1:5" x14ac:dyDescent="0.2">
      <c r="A18" s="13">
        <v>13</v>
      </c>
      <c r="B18" s="14" t="s">
        <v>18</v>
      </c>
      <c r="C18" s="15" t="s">
        <v>13</v>
      </c>
      <c r="D18" s="50"/>
      <c r="E18" s="16" t="s">
        <v>110</v>
      </c>
    </row>
    <row r="19" spans="1:5" x14ac:dyDescent="0.2">
      <c r="A19" s="13">
        <v>14</v>
      </c>
      <c r="B19" s="14" t="s">
        <v>19</v>
      </c>
      <c r="C19" s="15" t="s">
        <v>13</v>
      </c>
      <c r="D19" s="50"/>
      <c r="E19" s="16" t="s">
        <v>109</v>
      </c>
    </row>
    <row r="20" spans="1:5" x14ac:dyDescent="0.2">
      <c r="A20" s="13">
        <v>15</v>
      </c>
      <c r="B20" s="14" t="s">
        <v>96</v>
      </c>
      <c r="C20" s="15" t="s">
        <v>33</v>
      </c>
      <c r="D20" s="50"/>
      <c r="E20" s="16"/>
    </row>
    <row r="21" spans="1:5" x14ac:dyDescent="0.2">
      <c r="A21" s="13">
        <v>16</v>
      </c>
      <c r="B21" s="14" t="s">
        <v>129</v>
      </c>
      <c r="C21" s="15" t="s">
        <v>117</v>
      </c>
      <c r="D21" s="50"/>
      <c r="E21" s="16" t="s">
        <v>108</v>
      </c>
    </row>
    <row r="22" spans="1:5" x14ac:dyDescent="0.2">
      <c r="A22" s="13">
        <v>17</v>
      </c>
      <c r="B22" s="14" t="s">
        <v>20</v>
      </c>
      <c r="C22" s="15" t="s">
        <v>15</v>
      </c>
      <c r="D22" s="50"/>
      <c r="E22" s="16" t="s">
        <v>108</v>
      </c>
    </row>
    <row r="23" spans="1:5" x14ac:dyDescent="0.2">
      <c r="A23" s="13">
        <v>18</v>
      </c>
      <c r="B23" s="14" t="s">
        <v>165</v>
      </c>
      <c r="C23" s="15" t="s">
        <v>132</v>
      </c>
      <c r="D23" s="50"/>
      <c r="E23" s="16"/>
    </row>
    <row r="24" spans="1:5" x14ac:dyDescent="0.2">
      <c r="A24" s="13">
        <v>19</v>
      </c>
      <c r="B24" s="14" t="s">
        <v>106</v>
      </c>
      <c r="C24" s="15" t="s">
        <v>117</v>
      </c>
      <c r="D24" s="50"/>
      <c r="E24" s="16" t="s">
        <v>108</v>
      </c>
    </row>
    <row r="25" spans="1:5" x14ac:dyDescent="0.2">
      <c r="A25" s="13">
        <v>20</v>
      </c>
      <c r="B25" s="14" t="s">
        <v>76</v>
      </c>
      <c r="C25" s="15" t="s">
        <v>117</v>
      </c>
      <c r="D25" s="50"/>
      <c r="E25" s="16" t="s">
        <v>108</v>
      </c>
    </row>
    <row r="26" spans="1:5" x14ac:dyDescent="0.2">
      <c r="A26" s="13">
        <v>21</v>
      </c>
      <c r="B26" s="14" t="s">
        <v>21</v>
      </c>
      <c r="C26" s="15" t="s">
        <v>15</v>
      </c>
      <c r="D26" s="50"/>
      <c r="E26" s="16" t="s">
        <v>107</v>
      </c>
    </row>
    <row r="27" spans="1:5" x14ac:dyDescent="0.2">
      <c r="A27" s="13">
        <v>22</v>
      </c>
      <c r="B27" s="14" t="s">
        <v>22</v>
      </c>
      <c r="C27" s="15" t="s">
        <v>15</v>
      </c>
      <c r="D27" s="52"/>
      <c r="E27" s="16" t="s">
        <v>108</v>
      </c>
    </row>
    <row r="28" spans="1:5" x14ac:dyDescent="0.2">
      <c r="A28" s="13">
        <v>23</v>
      </c>
      <c r="B28" s="14" t="s">
        <v>131</v>
      </c>
      <c r="C28" s="15" t="s">
        <v>14</v>
      </c>
      <c r="D28" s="52"/>
      <c r="E28" s="16"/>
    </row>
    <row r="29" spans="1:5" x14ac:dyDescent="0.2">
      <c r="A29" s="13">
        <v>24</v>
      </c>
      <c r="B29" s="14" t="s">
        <v>23</v>
      </c>
      <c r="C29" s="15" t="s">
        <v>15</v>
      </c>
      <c r="D29" s="50"/>
      <c r="E29" s="16"/>
    </row>
    <row r="30" spans="1:5" x14ac:dyDescent="0.2">
      <c r="A30" s="13">
        <v>25</v>
      </c>
      <c r="B30" s="14" t="s">
        <v>24</v>
      </c>
      <c r="C30" s="15" t="s">
        <v>14</v>
      </c>
      <c r="D30" s="50"/>
      <c r="E30" s="16"/>
    </row>
    <row r="31" spans="1:5" x14ac:dyDescent="0.2">
      <c r="A31" s="13">
        <v>26</v>
      </c>
      <c r="B31" s="14" t="s">
        <v>25</v>
      </c>
      <c r="C31" s="15" t="s">
        <v>14</v>
      </c>
      <c r="D31" s="50"/>
      <c r="E31" s="16"/>
    </row>
    <row r="32" spans="1:5" x14ac:dyDescent="0.2">
      <c r="A32" s="13">
        <v>27</v>
      </c>
      <c r="B32" s="14" t="s">
        <v>26</v>
      </c>
      <c r="C32" s="15" t="s">
        <v>14</v>
      </c>
      <c r="D32" s="50"/>
      <c r="E32" s="16"/>
    </row>
    <row r="33" spans="1:7" x14ac:dyDescent="0.2">
      <c r="A33" s="13">
        <v>28</v>
      </c>
      <c r="B33" s="14" t="s">
        <v>27</v>
      </c>
      <c r="C33" s="15" t="s">
        <v>14</v>
      </c>
      <c r="D33" s="50"/>
      <c r="E33" s="16"/>
    </row>
    <row r="34" spans="1:7" x14ac:dyDescent="0.2">
      <c r="A34" s="13">
        <v>29</v>
      </c>
      <c r="B34" s="14" t="s">
        <v>28</v>
      </c>
      <c r="C34" s="15" t="s">
        <v>14</v>
      </c>
      <c r="D34" s="50"/>
      <c r="E34" s="16"/>
    </row>
    <row r="35" spans="1:7" x14ac:dyDescent="0.2">
      <c r="A35" s="13">
        <v>30</v>
      </c>
      <c r="B35" s="14" t="s">
        <v>156</v>
      </c>
      <c r="C35" s="15" t="s">
        <v>15</v>
      </c>
      <c r="D35" s="50"/>
      <c r="E35" s="16" t="s">
        <v>140</v>
      </c>
    </row>
    <row r="36" spans="1:7" x14ac:dyDescent="0.2">
      <c r="A36" s="13">
        <v>31</v>
      </c>
      <c r="B36" s="14" t="s">
        <v>141</v>
      </c>
      <c r="C36" s="15" t="s">
        <v>15</v>
      </c>
      <c r="D36" s="50"/>
      <c r="E36" s="16" t="s">
        <v>140</v>
      </c>
    </row>
    <row r="37" spans="1:7" x14ac:dyDescent="0.2">
      <c r="A37" s="13">
        <v>32</v>
      </c>
      <c r="B37" s="14" t="s">
        <v>146</v>
      </c>
      <c r="C37" s="15" t="s">
        <v>29</v>
      </c>
      <c r="D37" s="50"/>
      <c r="E37" s="16"/>
    </row>
    <row r="38" spans="1:7" x14ac:dyDescent="0.2">
      <c r="A38" s="13">
        <v>33</v>
      </c>
      <c r="B38" s="14" t="s">
        <v>46</v>
      </c>
      <c r="C38" s="15" t="s">
        <v>14</v>
      </c>
      <c r="D38" s="50"/>
      <c r="E38" s="16"/>
    </row>
    <row r="39" spans="1:7" x14ac:dyDescent="0.2">
      <c r="A39" s="13">
        <v>34</v>
      </c>
      <c r="B39" s="14" t="s">
        <v>47</v>
      </c>
      <c r="C39" s="15" t="s">
        <v>14</v>
      </c>
      <c r="D39" s="50"/>
      <c r="E39" s="16"/>
    </row>
    <row r="40" spans="1:7" x14ac:dyDescent="0.2">
      <c r="A40" s="20">
        <v>35</v>
      </c>
      <c r="B40" s="14" t="s">
        <v>30</v>
      </c>
      <c r="C40" s="15" t="s">
        <v>16</v>
      </c>
      <c r="D40" s="50"/>
      <c r="E40" s="16"/>
    </row>
    <row r="41" spans="1:7" x14ac:dyDescent="0.2">
      <c r="A41" s="20">
        <v>36</v>
      </c>
      <c r="B41" s="14" t="s">
        <v>31</v>
      </c>
      <c r="C41" s="15" t="s">
        <v>16</v>
      </c>
      <c r="D41" s="50"/>
      <c r="E41" s="16"/>
    </row>
    <row r="42" spans="1:7" x14ac:dyDescent="0.2">
      <c r="A42" s="20">
        <v>37</v>
      </c>
      <c r="B42" s="14" t="s">
        <v>48</v>
      </c>
      <c r="C42" s="15" t="s">
        <v>33</v>
      </c>
      <c r="D42" s="50"/>
      <c r="E42" s="16"/>
    </row>
    <row r="43" spans="1:7" x14ac:dyDescent="0.2">
      <c r="A43" s="20">
        <v>38</v>
      </c>
      <c r="B43" s="14" t="s">
        <v>100</v>
      </c>
      <c r="C43" s="15" t="s">
        <v>33</v>
      </c>
      <c r="D43" s="50"/>
      <c r="E43" s="16"/>
    </row>
    <row r="44" spans="1:7" x14ac:dyDescent="0.2">
      <c r="A44" s="20">
        <v>39</v>
      </c>
      <c r="B44" s="14" t="s">
        <v>49</v>
      </c>
      <c r="C44" s="18" t="s">
        <v>102</v>
      </c>
      <c r="D44" s="50"/>
      <c r="E44" s="16" t="s">
        <v>135</v>
      </c>
      <c r="G44" s="149"/>
    </row>
    <row r="45" spans="1:7" x14ac:dyDescent="0.2">
      <c r="A45" s="20">
        <v>40</v>
      </c>
      <c r="B45" s="14" t="s">
        <v>215</v>
      </c>
      <c r="C45" s="18" t="s">
        <v>15</v>
      </c>
      <c r="D45" s="53"/>
      <c r="E45" s="19"/>
    </row>
    <row r="46" spans="1:7" x14ac:dyDescent="0.2">
      <c r="A46" s="20">
        <v>41</v>
      </c>
      <c r="B46" s="45" t="s">
        <v>71</v>
      </c>
      <c r="C46" s="18" t="s">
        <v>102</v>
      </c>
      <c r="D46" s="53"/>
      <c r="E46" s="19"/>
    </row>
    <row r="47" spans="1:7" x14ac:dyDescent="0.2">
      <c r="A47" s="20">
        <v>42</v>
      </c>
      <c r="B47" s="17" t="s">
        <v>123</v>
      </c>
      <c r="C47" s="18" t="s">
        <v>32</v>
      </c>
      <c r="D47" s="53"/>
      <c r="E47" s="19"/>
    </row>
    <row r="48" spans="1:7" x14ac:dyDescent="0.2">
      <c r="A48" s="13">
        <v>43</v>
      </c>
      <c r="B48" s="17" t="s">
        <v>234</v>
      </c>
      <c r="C48" s="18" t="s">
        <v>122</v>
      </c>
      <c r="D48" s="53"/>
      <c r="E48" s="19"/>
    </row>
    <row r="49" spans="1:5" x14ac:dyDescent="0.2">
      <c r="A49" s="13">
        <v>44</v>
      </c>
      <c r="B49" s="17" t="s">
        <v>173</v>
      </c>
      <c r="C49" s="18" t="s">
        <v>15</v>
      </c>
      <c r="D49" s="53"/>
      <c r="E49" s="19" t="s">
        <v>51</v>
      </c>
    </row>
    <row r="50" spans="1:5" x14ac:dyDescent="0.2">
      <c r="A50" s="13">
        <v>45</v>
      </c>
      <c r="B50" s="17" t="s">
        <v>52</v>
      </c>
      <c r="C50" s="18" t="s">
        <v>15</v>
      </c>
      <c r="D50" s="53"/>
      <c r="E50" s="19" t="s">
        <v>53</v>
      </c>
    </row>
    <row r="51" spans="1:5" x14ac:dyDescent="0.2">
      <c r="A51" s="13">
        <v>46</v>
      </c>
      <c r="B51" s="17" t="s">
        <v>54</v>
      </c>
      <c r="C51" s="18" t="s">
        <v>15</v>
      </c>
      <c r="D51" s="53"/>
      <c r="E51" s="19" t="s">
        <v>55</v>
      </c>
    </row>
    <row r="52" spans="1:5" x14ac:dyDescent="0.2">
      <c r="A52" s="13">
        <v>47</v>
      </c>
      <c r="B52" s="17" t="s">
        <v>238</v>
      </c>
      <c r="C52" s="18" t="s">
        <v>29</v>
      </c>
      <c r="D52" s="53"/>
      <c r="E52" s="19" t="s">
        <v>56</v>
      </c>
    </row>
    <row r="53" spans="1:5" x14ac:dyDescent="0.2">
      <c r="A53" s="13">
        <v>48</v>
      </c>
      <c r="B53" s="17" t="s">
        <v>57</v>
      </c>
      <c r="C53" s="18" t="s">
        <v>32</v>
      </c>
      <c r="D53" s="53"/>
      <c r="E53" s="19"/>
    </row>
    <row r="54" spans="1:5" x14ac:dyDescent="0.2">
      <c r="A54" s="13">
        <v>49</v>
      </c>
      <c r="B54" s="17" t="s">
        <v>58</v>
      </c>
      <c r="C54" s="18" t="s">
        <v>59</v>
      </c>
      <c r="D54" s="53"/>
      <c r="E54" s="19"/>
    </row>
    <row r="55" spans="1:5" x14ac:dyDescent="0.2">
      <c r="A55" s="13">
        <v>50</v>
      </c>
      <c r="B55" s="17" t="s">
        <v>130</v>
      </c>
      <c r="C55" s="18" t="s">
        <v>102</v>
      </c>
      <c r="D55" s="53"/>
      <c r="E55" s="19"/>
    </row>
    <row r="56" spans="1:5" x14ac:dyDescent="0.2">
      <c r="A56" s="13">
        <v>51</v>
      </c>
      <c r="B56" s="17" t="s">
        <v>88</v>
      </c>
      <c r="C56" s="18" t="s">
        <v>14</v>
      </c>
      <c r="D56" s="53"/>
      <c r="E56" s="19"/>
    </row>
    <row r="57" spans="1:5" x14ac:dyDescent="0.2">
      <c r="A57" s="21">
        <v>52</v>
      </c>
      <c r="B57" s="17" t="s">
        <v>104</v>
      </c>
      <c r="C57" s="18" t="s">
        <v>103</v>
      </c>
      <c r="D57" s="53"/>
      <c r="E57" s="19" t="s">
        <v>105</v>
      </c>
    </row>
    <row r="58" spans="1:5" x14ac:dyDescent="0.2">
      <c r="A58" s="21">
        <v>53</v>
      </c>
      <c r="B58" s="17" t="s">
        <v>112</v>
      </c>
      <c r="C58" s="18" t="s">
        <v>102</v>
      </c>
      <c r="D58" s="53"/>
      <c r="E58" s="19"/>
    </row>
    <row r="59" spans="1:5" x14ac:dyDescent="0.2">
      <c r="A59" s="21">
        <v>54</v>
      </c>
      <c r="B59" s="17" t="s">
        <v>138</v>
      </c>
      <c r="C59" s="18" t="s">
        <v>14</v>
      </c>
      <c r="D59" s="53"/>
      <c r="E59" s="19"/>
    </row>
    <row r="60" spans="1:5" x14ac:dyDescent="0.2">
      <c r="A60" s="21">
        <v>56</v>
      </c>
      <c r="B60" s="17" t="s">
        <v>150</v>
      </c>
      <c r="C60" s="18" t="s">
        <v>102</v>
      </c>
      <c r="D60" s="53"/>
      <c r="E60" s="19"/>
    </row>
    <row r="61" spans="1:5" x14ac:dyDescent="0.2">
      <c r="A61" s="21">
        <v>57</v>
      </c>
      <c r="B61" s="17" t="s">
        <v>154</v>
      </c>
      <c r="C61" s="18" t="s">
        <v>14</v>
      </c>
      <c r="D61" s="53"/>
      <c r="E61" s="19"/>
    </row>
    <row r="62" spans="1:5" x14ac:dyDescent="0.2">
      <c r="A62" s="21">
        <v>58</v>
      </c>
      <c r="B62" s="17" t="s">
        <v>161</v>
      </c>
      <c r="C62" s="18" t="s">
        <v>122</v>
      </c>
      <c r="D62" s="53"/>
      <c r="E62" s="19"/>
    </row>
    <row r="63" spans="1:5" x14ac:dyDescent="0.2">
      <c r="A63" s="21">
        <v>59</v>
      </c>
      <c r="B63" s="121" t="s">
        <v>174</v>
      </c>
      <c r="C63" s="123" t="s">
        <v>189</v>
      </c>
      <c r="D63" s="124"/>
      <c r="E63" s="19"/>
    </row>
    <row r="64" spans="1:5" x14ac:dyDescent="0.2">
      <c r="A64" s="21">
        <v>60</v>
      </c>
      <c r="B64" s="225" t="s">
        <v>175</v>
      </c>
      <c r="C64" s="164" t="s">
        <v>15</v>
      </c>
      <c r="D64" s="165"/>
      <c r="E64" s="19"/>
    </row>
    <row r="65" spans="1:14" ht="13.5" thickBot="1" x14ac:dyDescent="0.25">
      <c r="A65" s="235">
        <v>61</v>
      </c>
      <c r="B65" s="236" t="s">
        <v>289</v>
      </c>
      <c r="C65" s="240" t="s">
        <v>13</v>
      </c>
      <c r="D65" s="379"/>
      <c r="E65" s="237"/>
    </row>
    <row r="66" spans="1:14" ht="13.5" thickBot="1" x14ac:dyDescent="0.25"/>
    <row r="67" spans="1:14" x14ac:dyDescent="0.2">
      <c r="A67" s="230">
        <v>61</v>
      </c>
      <c r="B67" s="231" t="s">
        <v>190</v>
      </c>
      <c r="C67" s="232" t="s">
        <v>15</v>
      </c>
      <c r="D67" s="233"/>
      <c r="E67" s="234"/>
    </row>
    <row r="68" spans="1:14" x14ac:dyDescent="0.2">
      <c r="A68" s="21">
        <v>62</v>
      </c>
      <c r="B68" s="226" t="s">
        <v>176</v>
      </c>
      <c r="C68" s="227" t="s">
        <v>15</v>
      </c>
      <c r="D68" s="228"/>
      <c r="E68" s="229"/>
    </row>
    <row r="69" spans="1:14" x14ac:dyDescent="0.2">
      <c r="A69" s="21">
        <v>63</v>
      </c>
      <c r="B69" s="121" t="s">
        <v>177</v>
      </c>
      <c r="C69" s="123" t="s">
        <v>191</v>
      </c>
      <c r="D69" s="124"/>
      <c r="E69" s="19"/>
    </row>
    <row r="70" spans="1:14" x14ac:dyDescent="0.2">
      <c r="A70" s="21">
        <v>64</v>
      </c>
      <c r="B70" s="121" t="s">
        <v>178</v>
      </c>
      <c r="C70" s="123" t="s">
        <v>29</v>
      </c>
      <c r="D70" s="124"/>
      <c r="E70" s="19"/>
    </row>
    <row r="71" spans="1:14" x14ac:dyDescent="0.2">
      <c r="A71" s="21">
        <v>65</v>
      </c>
      <c r="B71" s="122" t="s">
        <v>196</v>
      </c>
      <c r="C71" s="123" t="s">
        <v>184</v>
      </c>
      <c r="D71" s="124"/>
      <c r="E71" s="19"/>
      <c r="H71" s="125"/>
      <c r="I71" s="125"/>
      <c r="J71" s="125"/>
      <c r="K71" s="125"/>
      <c r="L71" s="125"/>
      <c r="M71" s="125"/>
      <c r="N71" s="125"/>
    </row>
    <row r="72" spans="1:14" x14ac:dyDescent="0.2">
      <c r="A72" s="21">
        <v>66</v>
      </c>
      <c r="B72" s="122" t="s">
        <v>180</v>
      </c>
      <c r="C72" s="123" t="s">
        <v>8</v>
      </c>
      <c r="D72" s="124"/>
      <c r="E72" s="19"/>
      <c r="H72" s="125"/>
      <c r="I72" s="125"/>
      <c r="J72" s="46"/>
      <c r="K72" s="47"/>
      <c r="L72" s="48"/>
      <c r="M72" s="126"/>
      <c r="N72" s="125"/>
    </row>
    <row r="73" spans="1:14" x14ac:dyDescent="0.2">
      <c r="A73" s="21">
        <v>67</v>
      </c>
      <c r="B73" s="122" t="s">
        <v>275</v>
      </c>
      <c r="C73" s="123" t="s">
        <v>186</v>
      </c>
      <c r="D73" s="124"/>
      <c r="E73" s="19"/>
      <c r="H73" s="125"/>
      <c r="I73" s="125"/>
      <c r="J73" s="46"/>
      <c r="K73" s="47"/>
      <c r="L73" s="48"/>
      <c r="M73" s="126"/>
      <c r="N73" s="125"/>
    </row>
    <row r="74" spans="1:14" x14ac:dyDescent="0.2">
      <c r="A74" s="21">
        <v>68</v>
      </c>
      <c r="B74" s="163" t="s">
        <v>187</v>
      </c>
      <c r="C74" s="164" t="s">
        <v>185</v>
      </c>
      <c r="D74" s="165"/>
      <c r="E74" s="19"/>
    </row>
    <row r="75" spans="1:14" ht="13.5" thickBot="1" x14ac:dyDescent="0.25">
      <c r="A75" s="238">
        <v>69</v>
      </c>
      <c r="B75" s="239" t="s">
        <v>188</v>
      </c>
      <c r="C75" s="240" t="s">
        <v>15</v>
      </c>
      <c r="D75" s="241"/>
      <c r="E75" s="242"/>
    </row>
    <row r="77" spans="1:14" x14ac:dyDescent="0.2">
      <c r="A77" s="167" t="s">
        <v>0</v>
      </c>
      <c r="B77" s="169" t="s">
        <v>3</v>
      </c>
      <c r="C77" s="171" t="s">
        <v>4</v>
      </c>
      <c r="D77" s="173"/>
      <c r="E77" s="175"/>
    </row>
    <row r="78" spans="1:14" x14ac:dyDescent="0.2">
      <c r="A78" s="168"/>
      <c r="B78" s="170"/>
      <c r="C78" s="172"/>
      <c r="D78" s="174"/>
      <c r="E78" s="176"/>
    </row>
    <row r="79" spans="1:14" x14ac:dyDescent="0.2">
      <c r="A79" s="8" t="s">
        <v>34</v>
      </c>
      <c r="B79" s="9" t="s">
        <v>149</v>
      </c>
      <c r="C79" s="10"/>
      <c r="D79" s="11"/>
      <c r="E79" s="12"/>
    </row>
    <row r="80" spans="1:14" x14ac:dyDescent="0.2">
      <c r="A80" s="22">
        <v>1</v>
      </c>
      <c r="B80" s="23" t="s">
        <v>35</v>
      </c>
      <c r="C80" s="24" t="s">
        <v>36</v>
      </c>
      <c r="D80" s="49"/>
      <c r="E80" s="25"/>
    </row>
    <row r="81" spans="1:5" x14ac:dyDescent="0.2">
      <c r="A81" s="13">
        <v>2</v>
      </c>
      <c r="B81" s="14" t="s">
        <v>288</v>
      </c>
      <c r="C81" s="15" t="s">
        <v>36</v>
      </c>
      <c r="D81" s="50"/>
      <c r="E81" s="16"/>
    </row>
    <row r="82" spans="1:5" x14ac:dyDescent="0.2">
      <c r="A82" s="13">
        <v>3</v>
      </c>
      <c r="B82" s="14" t="s">
        <v>37</v>
      </c>
      <c r="C82" s="15" t="s">
        <v>36</v>
      </c>
      <c r="D82" s="50"/>
      <c r="E82" s="16"/>
    </row>
    <row r="83" spans="1:5" x14ac:dyDescent="0.2">
      <c r="A83" s="13">
        <v>4</v>
      </c>
      <c r="B83" s="14" t="s">
        <v>38</v>
      </c>
      <c r="C83" s="15" t="s">
        <v>36</v>
      </c>
      <c r="D83" s="50"/>
      <c r="E83" s="16"/>
    </row>
    <row r="84" spans="1:5" x14ac:dyDescent="0.2">
      <c r="A84" s="13">
        <v>5</v>
      </c>
      <c r="B84" s="14" t="s">
        <v>291</v>
      </c>
      <c r="C84" s="15" t="s">
        <v>36</v>
      </c>
      <c r="D84" s="50"/>
      <c r="E84" s="16"/>
    </row>
    <row r="85" spans="1:5" x14ac:dyDescent="0.2">
      <c r="A85" s="13">
        <v>7</v>
      </c>
      <c r="B85" s="14" t="s">
        <v>39</v>
      </c>
      <c r="C85" s="15" t="s">
        <v>36</v>
      </c>
      <c r="D85" s="50"/>
      <c r="E85" s="16"/>
    </row>
    <row r="86" spans="1:5" x14ac:dyDescent="0.2">
      <c r="A86" s="13">
        <v>8</v>
      </c>
      <c r="B86" s="14" t="s">
        <v>40</v>
      </c>
      <c r="C86" s="15" t="s">
        <v>36</v>
      </c>
      <c r="D86" s="50"/>
      <c r="E86" s="16"/>
    </row>
    <row r="87" spans="1:5" x14ac:dyDescent="0.2">
      <c r="A87" s="13">
        <v>9</v>
      </c>
      <c r="B87" s="14" t="s">
        <v>198</v>
      </c>
      <c r="C87" s="15" t="s">
        <v>36</v>
      </c>
      <c r="D87" s="50"/>
      <c r="E87" s="16"/>
    </row>
    <row r="88" spans="1:5" x14ac:dyDescent="0.2">
      <c r="A88" s="13">
        <v>10</v>
      </c>
      <c r="B88" s="14" t="s">
        <v>41</v>
      </c>
      <c r="C88" s="15" t="s">
        <v>36</v>
      </c>
      <c r="D88" s="50"/>
      <c r="E88" s="16"/>
    </row>
    <row r="89" spans="1:5" x14ac:dyDescent="0.2">
      <c r="A89" s="13">
        <v>13</v>
      </c>
      <c r="B89" s="14" t="s">
        <v>42</v>
      </c>
      <c r="C89" s="15" t="s">
        <v>36</v>
      </c>
      <c r="D89" s="50"/>
      <c r="E89" s="16"/>
    </row>
    <row r="90" spans="1:5" x14ac:dyDescent="0.2">
      <c r="A90" s="13">
        <v>14</v>
      </c>
      <c r="B90" s="14" t="s">
        <v>148</v>
      </c>
      <c r="C90" s="15" t="s">
        <v>36</v>
      </c>
      <c r="D90" s="50"/>
      <c r="E90" s="16"/>
    </row>
    <row r="91" spans="1:5" x14ac:dyDescent="0.2">
      <c r="A91" s="13">
        <v>15</v>
      </c>
      <c r="B91" s="14" t="s">
        <v>43</v>
      </c>
      <c r="C91" s="15" t="s">
        <v>36</v>
      </c>
      <c r="D91" s="50"/>
      <c r="E91" s="16"/>
    </row>
    <row r="92" spans="1:5" x14ac:dyDescent="0.2">
      <c r="A92" s="13">
        <v>16</v>
      </c>
      <c r="B92" s="14" t="s">
        <v>50</v>
      </c>
      <c r="C92" s="15" t="s">
        <v>36</v>
      </c>
      <c r="D92" s="50"/>
      <c r="E92" s="16"/>
    </row>
    <row r="93" spans="1:5" x14ac:dyDescent="0.2">
      <c r="A93" s="13">
        <v>17</v>
      </c>
      <c r="B93" s="14" t="s">
        <v>74</v>
      </c>
      <c r="C93" s="15" t="s">
        <v>36</v>
      </c>
      <c r="D93" s="50"/>
      <c r="E93" s="16"/>
    </row>
    <row r="94" spans="1:5" ht="13.5" thickBot="1" x14ac:dyDescent="0.25">
      <c r="A94" s="26">
        <v>18</v>
      </c>
      <c r="B94" s="27" t="s">
        <v>290</v>
      </c>
      <c r="C94" s="15" t="s">
        <v>102</v>
      </c>
      <c r="D94" s="50"/>
      <c r="E94" s="28"/>
    </row>
    <row r="95" spans="1:5" x14ac:dyDescent="0.2">
      <c r="A95" s="29"/>
      <c r="B95" s="30"/>
      <c r="C95" s="29"/>
      <c r="D95" s="31"/>
      <c r="E95" s="7"/>
    </row>
    <row r="96" spans="1:5" x14ac:dyDescent="0.2">
      <c r="A96" s="29"/>
      <c r="B96" s="32"/>
      <c r="C96" s="156"/>
      <c r="D96" s="156"/>
      <c r="E96" s="7"/>
    </row>
    <row r="99" spans="4:5" x14ac:dyDescent="0.2">
      <c r="D99" s="166" t="s">
        <v>294</v>
      </c>
      <c r="E99" s="166"/>
    </row>
    <row r="100" spans="4:5" x14ac:dyDescent="0.2">
      <c r="D100" s="166" t="s">
        <v>295</v>
      </c>
      <c r="E100" s="166"/>
    </row>
    <row r="105" spans="4:5" x14ac:dyDescent="0.2">
      <c r="D105" s="178"/>
      <c r="E105" s="178"/>
    </row>
    <row r="106" spans="4:5" x14ac:dyDescent="0.2">
      <c r="D106" s="177" t="s">
        <v>250</v>
      </c>
      <c r="E106" s="177"/>
    </row>
    <row r="107" spans="4:5" x14ac:dyDescent="0.2">
      <c r="D107" s="177"/>
      <c r="E107" s="177"/>
    </row>
    <row r="108" spans="4:5" x14ac:dyDescent="0.2">
      <c r="D108" s="177"/>
      <c r="E108" s="177"/>
    </row>
  </sheetData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0866141732283472" right="0.70866141732283472" top="0.70866141732283472" bottom="0.11811023622047245" header="0.31496062992125984" footer="0.31496062992125984"/>
  <pageSetup paperSize="9" scale="89" orientation="portrait" horizontalDpi="4294967293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zoomScaleNormal="100" workbookViewId="0">
      <selection activeCell="F123" sqref="F123"/>
    </sheetView>
  </sheetViews>
  <sheetFormatPr defaultRowHeight="12.75" x14ac:dyDescent="0.2"/>
  <cols>
    <col min="1" max="1" width="4.42578125" customWidth="1"/>
    <col min="2" max="2" width="39.140625" customWidth="1"/>
    <col min="3" max="3" width="8" customWidth="1"/>
    <col min="5" max="5" width="14.7109375" customWidth="1"/>
    <col min="6" max="6" width="16.85546875" customWidth="1"/>
    <col min="8" max="8" width="27.7109375" customWidth="1"/>
    <col min="9" max="9" width="9.42578125" customWidth="1"/>
    <col min="11" max="11" width="17.5703125" customWidth="1"/>
  </cols>
  <sheetData>
    <row r="1" spans="1:6" x14ac:dyDescent="0.2">
      <c r="A1" s="392" t="s">
        <v>65</v>
      </c>
      <c r="B1" s="392"/>
      <c r="C1" s="392"/>
      <c r="D1" s="392"/>
      <c r="E1" s="392"/>
      <c r="F1" s="392"/>
    </row>
    <row r="2" spans="1:6" x14ac:dyDescent="0.2">
      <c r="A2" s="38"/>
      <c r="B2" s="39"/>
      <c r="C2" s="40"/>
      <c r="D2" s="41"/>
      <c r="E2" s="42"/>
      <c r="F2" s="42"/>
    </row>
    <row r="3" spans="1:6" ht="15" customHeight="1" x14ac:dyDescent="0.25">
      <c r="A3" s="58" t="s">
        <v>77</v>
      </c>
      <c r="B3" s="59" t="s">
        <v>78</v>
      </c>
      <c r="C3" s="60" t="s">
        <v>80</v>
      </c>
      <c r="D3" s="59" t="s">
        <v>81</v>
      </c>
      <c r="E3" s="61" t="s">
        <v>82</v>
      </c>
      <c r="F3" s="62" t="s">
        <v>79</v>
      </c>
    </row>
    <row r="4" spans="1:6" x14ac:dyDescent="0.2">
      <c r="A4" s="63">
        <v>1</v>
      </c>
      <c r="B4" s="64" t="s">
        <v>68</v>
      </c>
      <c r="C4" s="65"/>
      <c r="D4" s="66"/>
      <c r="E4" s="67"/>
      <c r="F4" s="68"/>
    </row>
    <row r="5" spans="1:6" x14ac:dyDescent="0.2">
      <c r="A5" s="63"/>
      <c r="B5" s="69" t="s">
        <v>69</v>
      </c>
      <c r="C5" s="65">
        <v>1</v>
      </c>
      <c r="D5" s="66" t="s">
        <v>11</v>
      </c>
      <c r="E5" s="102"/>
      <c r="F5" s="103">
        <f t="shared" ref="F5:F9" si="0">E5*C5</f>
        <v>0</v>
      </c>
    </row>
    <row r="6" spans="1:6" x14ac:dyDescent="0.2">
      <c r="A6" s="63"/>
      <c r="B6" s="69" t="s">
        <v>70</v>
      </c>
      <c r="C6" s="65">
        <v>0.125</v>
      </c>
      <c r="D6" s="66" t="s">
        <v>66</v>
      </c>
      <c r="E6" s="102"/>
      <c r="F6" s="103">
        <f t="shared" si="0"/>
        <v>0</v>
      </c>
    </row>
    <row r="7" spans="1:6" x14ac:dyDescent="0.2">
      <c r="A7" s="63"/>
      <c r="B7" s="69" t="s">
        <v>43</v>
      </c>
      <c r="C7" s="65">
        <v>0.03</v>
      </c>
      <c r="D7" s="66" t="s">
        <v>36</v>
      </c>
      <c r="E7" s="102"/>
      <c r="F7" s="103">
        <f t="shared" si="0"/>
        <v>0</v>
      </c>
    </row>
    <row r="8" spans="1:6" x14ac:dyDescent="0.2">
      <c r="A8" s="63"/>
      <c r="B8" s="69" t="s">
        <v>90</v>
      </c>
      <c r="C8" s="65">
        <v>1.4999999999999999E-2</v>
      </c>
      <c r="D8" s="66" t="s">
        <v>36</v>
      </c>
      <c r="E8" s="102"/>
      <c r="F8" s="103">
        <f>E8*C8</f>
        <v>0</v>
      </c>
    </row>
    <row r="9" spans="1:6" x14ac:dyDescent="0.2">
      <c r="A9" s="63"/>
      <c r="B9" s="69" t="s">
        <v>35</v>
      </c>
      <c r="C9" s="65">
        <v>0.01</v>
      </c>
      <c r="D9" s="66" t="s">
        <v>36</v>
      </c>
      <c r="E9" s="102"/>
      <c r="F9" s="111">
        <f t="shared" si="0"/>
        <v>0</v>
      </c>
    </row>
    <row r="10" spans="1:6" x14ac:dyDescent="0.2">
      <c r="A10" s="63"/>
      <c r="B10" s="69"/>
      <c r="C10" s="65"/>
      <c r="D10" s="66"/>
      <c r="E10" s="107"/>
      <c r="F10" s="118">
        <f>SUM(F5:F9)</f>
        <v>0</v>
      </c>
    </row>
    <row r="11" spans="1:6" x14ac:dyDescent="0.2">
      <c r="A11" s="63">
        <v>2</v>
      </c>
      <c r="B11" s="64" t="s">
        <v>113</v>
      </c>
      <c r="C11" s="65"/>
      <c r="D11" s="66"/>
      <c r="E11" s="70"/>
      <c r="F11" s="114"/>
    </row>
    <row r="12" spans="1:6" x14ac:dyDescent="0.2">
      <c r="A12" s="63"/>
      <c r="B12" s="69" t="s">
        <v>43</v>
      </c>
      <c r="C12" s="65">
        <v>7.0000000000000007E-2</v>
      </c>
      <c r="D12" s="66" t="s">
        <v>36</v>
      </c>
      <c r="E12" s="102"/>
      <c r="F12" s="103">
        <f>E12*C12</f>
        <v>0</v>
      </c>
    </row>
    <row r="13" spans="1:6" x14ac:dyDescent="0.2">
      <c r="A13" s="63"/>
      <c r="B13" s="69" t="s">
        <v>90</v>
      </c>
      <c r="C13" s="65">
        <v>1</v>
      </c>
      <c r="D13" s="66" t="s">
        <v>36</v>
      </c>
      <c r="E13" s="102"/>
      <c r="F13" s="103">
        <f t="shared" ref="F13:F24" si="1">E13*C13</f>
        <v>0</v>
      </c>
    </row>
    <row r="14" spans="1:6" x14ac:dyDescent="0.2">
      <c r="A14" s="63"/>
      <c r="B14" s="69" t="s">
        <v>74</v>
      </c>
      <c r="C14" s="65">
        <v>0.5</v>
      </c>
      <c r="D14" s="66" t="s">
        <v>36</v>
      </c>
      <c r="E14" s="102"/>
      <c r="F14" s="103">
        <f t="shared" si="1"/>
        <v>0</v>
      </c>
    </row>
    <row r="15" spans="1:6" x14ac:dyDescent="0.2">
      <c r="A15" s="63"/>
      <c r="B15" s="69" t="s">
        <v>35</v>
      </c>
      <c r="C15" s="65">
        <v>0.01</v>
      </c>
      <c r="D15" s="66" t="s">
        <v>36</v>
      </c>
      <c r="E15" s="102"/>
      <c r="F15" s="111">
        <f t="shared" si="1"/>
        <v>0</v>
      </c>
    </row>
    <row r="16" spans="1:6" x14ac:dyDescent="0.2">
      <c r="A16" s="63"/>
      <c r="B16" s="69"/>
      <c r="C16" s="65"/>
      <c r="D16" s="66"/>
      <c r="E16" s="107"/>
      <c r="F16" s="118">
        <f>SUM(F12:F15)</f>
        <v>0</v>
      </c>
    </row>
    <row r="17" spans="1:6" x14ac:dyDescent="0.2">
      <c r="A17" s="63">
        <v>3</v>
      </c>
      <c r="B17" s="64" t="s">
        <v>247</v>
      </c>
      <c r="C17" s="71"/>
      <c r="D17" s="72"/>
      <c r="E17" s="67"/>
      <c r="F17" s="115"/>
    </row>
    <row r="18" spans="1:6" x14ac:dyDescent="0.2">
      <c r="A18" s="63"/>
      <c r="B18" s="69" t="s">
        <v>94</v>
      </c>
      <c r="C18" s="65">
        <v>0.374</v>
      </c>
      <c r="D18" s="66" t="s">
        <v>95</v>
      </c>
      <c r="E18" s="102"/>
      <c r="F18" s="103">
        <f t="shared" si="1"/>
        <v>0</v>
      </c>
    </row>
    <row r="19" spans="1:6" x14ac:dyDescent="0.2">
      <c r="A19" s="63"/>
      <c r="B19" s="69" t="s">
        <v>96</v>
      </c>
      <c r="C19" s="65">
        <v>0.01</v>
      </c>
      <c r="D19" s="66" t="s">
        <v>66</v>
      </c>
      <c r="E19" s="102"/>
      <c r="F19" s="103">
        <f t="shared" si="1"/>
        <v>0</v>
      </c>
    </row>
    <row r="20" spans="1:6" x14ac:dyDescent="0.2">
      <c r="A20" s="63"/>
      <c r="B20" s="69" t="s">
        <v>98</v>
      </c>
      <c r="C20" s="65">
        <v>1.4999999999999999E-2</v>
      </c>
      <c r="D20" s="66" t="s">
        <v>33</v>
      </c>
      <c r="E20" s="102"/>
      <c r="F20" s="103">
        <f t="shared" si="1"/>
        <v>0</v>
      </c>
    </row>
    <row r="21" spans="1:6" x14ac:dyDescent="0.2">
      <c r="A21" s="63"/>
      <c r="B21" s="69" t="s">
        <v>99</v>
      </c>
      <c r="C21" s="65">
        <v>0.05</v>
      </c>
      <c r="D21" s="66" t="s">
        <v>33</v>
      </c>
      <c r="E21" s="102"/>
      <c r="F21" s="103">
        <f t="shared" si="1"/>
        <v>0</v>
      </c>
    </row>
    <row r="22" spans="1:6" x14ac:dyDescent="0.2">
      <c r="A22" s="63"/>
      <c r="B22" s="69" t="s">
        <v>100</v>
      </c>
      <c r="C22" s="65">
        <v>0.05</v>
      </c>
      <c r="D22" s="66" t="s">
        <v>33</v>
      </c>
      <c r="E22" s="102"/>
      <c r="F22" s="103">
        <f t="shared" si="1"/>
        <v>0</v>
      </c>
    </row>
    <row r="23" spans="1:6" x14ac:dyDescent="0.2">
      <c r="A23" s="63"/>
      <c r="B23" s="69" t="s">
        <v>18</v>
      </c>
      <c r="C23" s="65">
        <v>0.2</v>
      </c>
      <c r="D23" s="66" t="s">
        <v>66</v>
      </c>
      <c r="E23" s="102"/>
      <c r="F23" s="103">
        <f t="shared" si="1"/>
        <v>0</v>
      </c>
    </row>
    <row r="24" spans="1:6" x14ac:dyDescent="0.2">
      <c r="A24" s="63"/>
      <c r="B24" s="69" t="s">
        <v>101</v>
      </c>
      <c r="C24" s="65">
        <v>0.34699999999999998</v>
      </c>
      <c r="D24" s="66" t="s">
        <v>95</v>
      </c>
      <c r="E24" s="102"/>
      <c r="F24" s="103">
        <f t="shared" si="1"/>
        <v>0</v>
      </c>
    </row>
    <row r="25" spans="1:6" x14ac:dyDescent="0.2">
      <c r="A25" s="63"/>
      <c r="B25" s="69" t="s">
        <v>71</v>
      </c>
      <c r="C25" s="65">
        <v>0.3</v>
      </c>
      <c r="D25" s="66" t="s">
        <v>102</v>
      </c>
      <c r="E25" s="102"/>
      <c r="F25" s="103">
        <f t="shared" ref="F25:F30" si="2">E25*C25</f>
        <v>0</v>
      </c>
    </row>
    <row r="26" spans="1:6" x14ac:dyDescent="0.2">
      <c r="A26" s="63"/>
      <c r="B26" s="69" t="s">
        <v>126</v>
      </c>
      <c r="C26" s="65">
        <v>0.5</v>
      </c>
      <c r="D26" s="66" t="s">
        <v>36</v>
      </c>
      <c r="E26" s="102"/>
      <c r="F26" s="103">
        <f t="shared" si="2"/>
        <v>0</v>
      </c>
    </row>
    <row r="27" spans="1:6" x14ac:dyDescent="0.2">
      <c r="A27" s="63"/>
      <c r="B27" s="69" t="s">
        <v>43</v>
      </c>
      <c r="C27" s="65">
        <v>0.7</v>
      </c>
      <c r="D27" s="66" t="s">
        <v>36</v>
      </c>
      <c r="E27" s="102"/>
      <c r="F27" s="103">
        <f t="shared" si="2"/>
        <v>0</v>
      </c>
    </row>
    <row r="28" spans="1:6" x14ac:dyDescent="0.2">
      <c r="A28" s="63"/>
      <c r="B28" s="69" t="s">
        <v>90</v>
      </c>
      <c r="C28" s="65">
        <v>0.5</v>
      </c>
      <c r="D28" s="66" t="s">
        <v>36</v>
      </c>
      <c r="E28" s="102"/>
      <c r="F28" s="103">
        <f t="shared" si="2"/>
        <v>0</v>
      </c>
    </row>
    <row r="29" spans="1:6" x14ac:dyDescent="0.2">
      <c r="A29" s="63"/>
      <c r="B29" s="69" t="s">
        <v>74</v>
      </c>
      <c r="C29" s="65">
        <v>0.35</v>
      </c>
      <c r="D29" s="66" t="s">
        <v>36</v>
      </c>
      <c r="E29" s="102"/>
      <c r="F29" s="103">
        <f t="shared" si="2"/>
        <v>0</v>
      </c>
    </row>
    <row r="30" spans="1:6" x14ac:dyDescent="0.2">
      <c r="A30" s="63"/>
      <c r="B30" s="69" t="s">
        <v>35</v>
      </c>
      <c r="C30" s="65">
        <v>0.01</v>
      </c>
      <c r="D30" s="66" t="s">
        <v>36</v>
      </c>
      <c r="E30" s="102"/>
      <c r="F30" s="111">
        <f t="shared" si="2"/>
        <v>0</v>
      </c>
    </row>
    <row r="31" spans="1:6" x14ac:dyDescent="0.2">
      <c r="A31" s="63"/>
      <c r="B31" s="64"/>
      <c r="C31" s="65"/>
      <c r="D31" s="66"/>
      <c r="E31" s="107"/>
      <c r="F31" s="118">
        <f>SUM(F18:F30)</f>
        <v>0</v>
      </c>
    </row>
    <row r="32" spans="1:6" x14ac:dyDescent="0.2">
      <c r="A32" s="63">
        <v>4</v>
      </c>
      <c r="B32" s="64" t="s">
        <v>118</v>
      </c>
      <c r="C32" s="65"/>
      <c r="D32" s="66"/>
      <c r="E32" s="70"/>
      <c r="F32" s="114"/>
    </row>
    <row r="33" spans="1:9" x14ac:dyDescent="0.2">
      <c r="A33" s="63"/>
      <c r="B33" s="69" t="s">
        <v>115</v>
      </c>
      <c r="C33" s="65">
        <v>2.5999999999999999E-2</v>
      </c>
      <c r="D33" s="66" t="s">
        <v>103</v>
      </c>
      <c r="E33" s="102"/>
      <c r="F33" s="103">
        <f t="shared" ref="F33:F43" si="3">C33*E33</f>
        <v>0</v>
      </c>
      <c r="H33" s="33"/>
    </row>
    <row r="34" spans="1:9" x14ac:dyDescent="0.2">
      <c r="A34" s="63"/>
      <c r="B34" s="69" t="s">
        <v>75</v>
      </c>
      <c r="C34" s="65">
        <v>0.03</v>
      </c>
      <c r="D34" s="66" t="s">
        <v>13</v>
      </c>
      <c r="E34" s="102"/>
      <c r="F34" s="103">
        <f t="shared" si="3"/>
        <v>0</v>
      </c>
    </row>
    <row r="35" spans="1:9" x14ac:dyDescent="0.2">
      <c r="A35" s="63"/>
      <c r="B35" s="69" t="s">
        <v>73</v>
      </c>
      <c r="C35" s="65">
        <v>0.5</v>
      </c>
      <c r="D35" s="66" t="s">
        <v>13</v>
      </c>
      <c r="E35" s="102"/>
      <c r="F35" s="103">
        <f t="shared" si="3"/>
        <v>0</v>
      </c>
    </row>
    <row r="36" spans="1:9" x14ac:dyDescent="0.2">
      <c r="A36" s="63"/>
      <c r="B36" s="69" t="s">
        <v>114</v>
      </c>
      <c r="C36" s="65">
        <v>0.8</v>
      </c>
      <c r="D36" s="66" t="s">
        <v>8</v>
      </c>
      <c r="E36" s="102"/>
      <c r="F36" s="103">
        <f t="shared" si="3"/>
        <v>0</v>
      </c>
      <c r="H36" s="33"/>
    </row>
    <row r="37" spans="1:9" x14ac:dyDescent="0.2">
      <c r="A37" s="63"/>
      <c r="B37" s="69" t="s">
        <v>89</v>
      </c>
      <c r="C37" s="65">
        <v>0.8</v>
      </c>
      <c r="D37" s="66" t="s">
        <v>8</v>
      </c>
      <c r="E37" s="102"/>
      <c r="F37" s="103">
        <f t="shared" si="3"/>
        <v>0</v>
      </c>
    </row>
    <row r="38" spans="1:9" x14ac:dyDescent="0.2">
      <c r="A38" s="63"/>
      <c r="B38" s="69" t="s">
        <v>18</v>
      </c>
      <c r="C38" s="65">
        <v>0.2</v>
      </c>
      <c r="D38" s="66" t="s">
        <v>13</v>
      </c>
      <c r="E38" s="102"/>
      <c r="F38" s="103">
        <f t="shared" si="3"/>
        <v>0</v>
      </c>
    </row>
    <row r="39" spans="1:9" x14ac:dyDescent="0.2">
      <c r="A39" s="63"/>
      <c r="B39" s="69" t="s">
        <v>116</v>
      </c>
      <c r="C39" s="65">
        <v>1</v>
      </c>
      <c r="D39" s="66" t="s">
        <v>117</v>
      </c>
      <c r="E39" s="102"/>
      <c r="F39" s="103">
        <f t="shared" si="3"/>
        <v>0</v>
      </c>
    </row>
    <row r="40" spans="1:9" x14ac:dyDescent="0.2">
      <c r="A40" s="63"/>
      <c r="B40" s="69" t="s">
        <v>76</v>
      </c>
      <c r="C40" s="65">
        <v>1</v>
      </c>
      <c r="D40" s="66" t="s">
        <v>117</v>
      </c>
      <c r="E40" s="102"/>
      <c r="F40" s="103">
        <f t="shared" si="3"/>
        <v>0</v>
      </c>
    </row>
    <row r="41" spans="1:9" x14ac:dyDescent="0.2">
      <c r="A41" s="63"/>
      <c r="B41" s="69" t="s">
        <v>72</v>
      </c>
      <c r="C41" s="65">
        <v>0.5</v>
      </c>
      <c r="D41" s="66" t="s">
        <v>36</v>
      </c>
      <c r="E41" s="102"/>
      <c r="F41" s="103">
        <f t="shared" si="3"/>
        <v>0</v>
      </c>
    </row>
    <row r="42" spans="1:9" x14ac:dyDescent="0.2">
      <c r="A42" s="63"/>
      <c r="B42" s="69" t="s">
        <v>67</v>
      </c>
      <c r="C42" s="65">
        <v>3.5000000000000003E-2</v>
      </c>
      <c r="D42" s="66" t="s">
        <v>36</v>
      </c>
      <c r="E42" s="102"/>
      <c r="F42" s="103">
        <f t="shared" si="3"/>
        <v>0</v>
      </c>
    </row>
    <row r="43" spans="1:9" x14ac:dyDescent="0.2">
      <c r="A43" s="63"/>
      <c r="B43" s="69" t="s">
        <v>35</v>
      </c>
      <c r="C43" s="65">
        <v>0.01</v>
      </c>
      <c r="D43" s="66" t="s">
        <v>36</v>
      </c>
      <c r="E43" s="102"/>
      <c r="F43" s="111">
        <f t="shared" si="3"/>
        <v>0</v>
      </c>
    </row>
    <row r="44" spans="1:9" x14ac:dyDescent="0.2">
      <c r="A44" s="63"/>
      <c r="B44" s="69"/>
      <c r="C44" s="65"/>
      <c r="D44" s="66"/>
      <c r="E44" s="107"/>
      <c r="F44" s="118">
        <f>SUM(F33:F43)</f>
        <v>0</v>
      </c>
    </row>
    <row r="45" spans="1:9" x14ac:dyDescent="0.2">
      <c r="A45" s="63">
        <v>5</v>
      </c>
      <c r="B45" s="64" t="s">
        <v>119</v>
      </c>
      <c r="C45" s="65"/>
      <c r="D45" s="66"/>
      <c r="E45" s="70"/>
      <c r="F45" s="114"/>
    </row>
    <row r="46" spans="1:9" x14ac:dyDescent="0.2">
      <c r="A46" s="63"/>
      <c r="B46" s="69" t="s">
        <v>120</v>
      </c>
      <c r="C46" s="65">
        <v>8.0000000000000002E-3</v>
      </c>
      <c r="D46" s="66" t="s">
        <v>103</v>
      </c>
      <c r="E46" s="102"/>
      <c r="F46" s="103">
        <f>E46*C46</f>
        <v>0</v>
      </c>
      <c r="I46" s="3"/>
    </row>
    <row r="47" spans="1:9" x14ac:dyDescent="0.2">
      <c r="A47" s="63"/>
      <c r="B47" s="69" t="s">
        <v>121</v>
      </c>
      <c r="C47" s="65">
        <v>9.6000000000000002E-2</v>
      </c>
      <c r="D47" s="66" t="s">
        <v>8</v>
      </c>
      <c r="E47" s="102"/>
      <c r="F47" s="103">
        <f>C47*E47</f>
        <v>0</v>
      </c>
      <c r="I47" s="3"/>
    </row>
    <row r="48" spans="1:9" x14ac:dyDescent="0.2">
      <c r="A48" s="63"/>
      <c r="B48" s="69" t="s">
        <v>18</v>
      </c>
      <c r="C48" s="65">
        <v>0.2</v>
      </c>
      <c r="D48" s="66" t="s">
        <v>13</v>
      </c>
      <c r="E48" s="102"/>
      <c r="F48" s="103">
        <f>C48*E48</f>
        <v>0</v>
      </c>
      <c r="I48" s="3"/>
    </row>
    <row r="49" spans="1:13" x14ac:dyDescent="0.2">
      <c r="A49" s="63"/>
      <c r="B49" s="69" t="s">
        <v>43</v>
      </c>
      <c r="C49" s="65">
        <v>7.0000000000000007E-2</v>
      </c>
      <c r="D49" s="66" t="s">
        <v>36</v>
      </c>
      <c r="E49" s="102"/>
      <c r="F49" s="103">
        <f>C49*E49</f>
        <v>0</v>
      </c>
      <c r="I49" s="3"/>
    </row>
    <row r="50" spans="1:13" x14ac:dyDescent="0.2">
      <c r="A50" s="63"/>
      <c r="B50" s="69" t="s">
        <v>72</v>
      </c>
      <c r="C50" s="65">
        <v>0.2</v>
      </c>
      <c r="D50" s="66" t="s">
        <v>36</v>
      </c>
      <c r="E50" s="102"/>
      <c r="F50" s="103">
        <f>C50*E50</f>
        <v>0</v>
      </c>
    </row>
    <row r="51" spans="1:13" x14ac:dyDescent="0.2">
      <c r="A51" s="63"/>
      <c r="B51" s="69" t="s">
        <v>35</v>
      </c>
      <c r="C51" s="65">
        <v>0.01</v>
      </c>
      <c r="D51" s="66" t="s">
        <v>36</v>
      </c>
      <c r="E51" s="102"/>
      <c r="F51" s="111">
        <f>C51*E51</f>
        <v>0</v>
      </c>
    </row>
    <row r="52" spans="1:13" x14ac:dyDescent="0.2">
      <c r="A52" s="63"/>
      <c r="B52" s="69"/>
      <c r="C52" s="65"/>
      <c r="D52" s="66"/>
      <c r="E52" s="107"/>
      <c r="F52" s="118">
        <f>SUM(F46:F51)</f>
        <v>0</v>
      </c>
    </row>
    <row r="53" spans="1:13" x14ac:dyDescent="0.2">
      <c r="A53" s="63">
        <v>6</v>
      </c>
      <c r="B53" s="64" t="s">
        <v>222</v>
      </c>
      <c r="C53" s="65"/>
      <c r="D53" s="66"/>
      <c r="E53" s="70"/>
      <c r="F53" s="115"/>
    </row>
    <row r="54" spans="1:13" x14ac:dyDescent="0.2">
      <c r="A54" s="63"/>
      <c r="B54" s="69" t="s">
        <v>124</v>
      </c>
      <c r="C54" s="65">
        <v>2.04</v>
      </c>
      <c r="D54" s="66" t="s">
        <v>8</v>
      </c>
      <c r="E54" s="102"/>
      <c r="F54" s="103">
        <f>E54*C54</f>
        <v>0</v>
      </c>
    </row>
    <row r="55" spans="1:13" x14ac:dyDescent="0.2">
      <c r="A55" s="63"/>
      <c r="B55" s="54" t="s">
        <v>125</v>
      </c>
      <c r="C55" s="65">
        <v>2.04</v>
      </c>
      <c r="D55" s="66" t="s">
        <v>8</v>
      </c>
      <c r="E55" s="102"/>
      <c r="F55" s="103">
        <f t="shared" ref="F55:F66" si="4">E55*C55</f>
        <v>0</v>
      </c>
    </row>
    <row r="56" spans="1:13" x14ac:dyDescent="0.2">
      <c r="A56" s="63"/>
      <c r="B56" s="69" t="s">
        <v>121</v>
      </c>
      <c r="C56" s="65">
        <v>2.04</v>
      </c>
      <c r="D56" s="66" t="s">
        <v>8</v>
      </c>
      <c r="E56" s="102"/>
      <c r="F56" s="103">
        <f t="shared" si="4"/>
        <v>0</v>
      </c>
    </row>
    <row r="57" spans="1:13" x14ac:dyDescent="0.2">
      <c r="A57" s="63"/>
      <c r="B57" s="73" t="s">
        <v>96</v>
      </c>
      <c r="C57" s="65">
        <v>0.12</v>
      </c>
      <c r="D57" s="66" t="s">
        <v>33</v>
      </c>
      <c r="E57" s="102"/>
      <c r="F57" s="103">
        <f t="shared" si="4"/>
        <v>0</v>
      </c>
    </row>
    <row r="58" spans="1:13" x14ac:dyDescent="0.2">
      <c r="A58" s="63"/>
      <c r="B58" s="73" t="s">
        <v>133</v>
      </c>
      <c r="C58" s="65">
        <v>1.25</v>
      </c>
      <c r="D58" s="66" t="s">
        <v>13</v>
      </c>
      <c r="E58" s="102"/>
      <c r="F58" s="103">
        <f t="shared" si="4"/>
        <v>0</v>
      </c>
      <c r="M58">
        <v>1</v>
      </c>
    </row>
    <row r="59" spans="1:13" x14ac:dyDescent="0.2">
      <c r="A59" s="63"/>
      <c r="B59" s="73" t="s">
        <v>127</v>
      </c>
      <c r="C59" s="65">
        <v>1.5</v>
      </c>
      <c r="D59" s="66" t="s">
        <v>13</v>
      </c>
      <c r="E59" s="102"/>
      <c r="F59" s="103">
        <f t="shared" si="4"/>
        <v>0</v>
      </c>
    </row>
    <row r="60" spans="1:13" x14ac:dyDescent="0.2">
      <c r="A60" s="63"/>
      <c r="B60" s="73" t="s">
        <v>128</v>
      </c>
      <c r="C60" s="65">
        <v>0.6</v>
      </c>
      <c r="D60" s="66" t="s">
        <v>14</v>
      </c>
      <c r="E60" s="102"/>
      <c r="F60" s="103">
        <f t="shared" si="4"/>
        <v>0</v>
      </c>
    </row>
    <row r="61" spans="1:13" x14ac:dyDescent="0.2">
      <c r="A61" s="63"/>
      <c r="B61" s="73" t="s">
        <v>129</v>
      </c>
      <c r="C61" s="65">
        <v>1</v>
      </c>
      <c r="D61" s="66" t="s">
        <v>132</v>
      </c>
      <c r="E61" s="102"/>
      <c r="F61" s="103">
        <f t="shared" si="4"/>
        <v>0</v>
      </c>
    </row>
    <row r="62" spans="1:13" x14ac:dyDescent="0.2">
      <c r="A62" s="63"/>
      <c r="B62" s="73" t="s">
        <v>134</v>
      </c>
      <c r="C62" s="65">
        <v>1</v>
      </c>
      <c r="D62" s="66" t="s">
        <v>15</v>
      </c>
      <c r="E62" s="102"/>
      <c r="F62" s="103">
        <f t="shared" si="4"/>
        <v>0</v>
      </c>
    </row>
    <row r="63" spans="1:13" x14ac:dyDescent="0.2">
      <c r="A63" s="63"/>
      <c r="B63" s="69" t="s">
        <v>43</v>
      </c>
      <c r="C63" s="65">
        <v>2</v>
      </c>
      <c r="D63" s="66" t="s">
        <v>36</v>
      </c>
      <c r="E63" s="102"/>
      <c r="F63" s="103">
        <f t="shared" si="4"/>
        <v>0</v>
      </c>
    </row>
    <row r="64" spans="1:13" x14ac:dyDescent="0.2">
      <c r="A64" s="63"/>
      <c r="B64" s="69" t="s">
        <v>90</v>
      </c>
      <c r="C64" s="65">
        <v>2.75</v>
      </c>
      <c r="D64" s="66" t="s">
        <v>36</v>
      </c>
      <c r="E64" s="102"/>
      <c r="F64" s="103">
        <f t="shared" si="4"/>
        <v>0</v>
      </c>
    </row>
    <row r="65" spans="1:9" x14ac:dyDescent="0.2">
      <c r="A65" s="63"/>
      <c r="B65" s="69" t="s">
        <v>74</v>
      </c>
      <c r="C65" s="65">
        <v>2.5</v>
      </c>
      <c r="D65" s="66" t="s">
        <v>36</v>
      </c>
      <c r="E65" s="102"/>
      <c r="F65" s="103">
        <f t="shared" si="4"/>
        <v>0</v>
      </c>
    </row>
    <row r="66" spans="1:9" x14ac:dyDescent="0.2">
      <c r="A66" s="63"/>
      <c r="B66" s="69" t="s">
        <v>35</v>
      </c>
      <c r="C66" s="65">
        <v>0.01</v>
      </c>
      <c r="D66" s="66" t="s">
        <v>36</v>
      </c>
      <c r="E66" s="102"/>
      <c r="F66" s="111">
        <f t="shared" si="4"/>
        <v>0</v>
      </c>
    </row>
    <row r="67" spans="1:9" x14ac:dyDescent="0.2">
      <c r="A67" s="74"/>
      <c r="B67" s="75"/>
      <c r="C67" s="76"/>
      <c r="D67" s="77"/>
      <c r="E67" s="108"/>
      <c r="F67" s="118">
        <f>SUM(F54:F66)</f>
        <v>0</v>
      </c>
      <c r="I67" s="33"/>
    </row>
    <row r="68" spans="1:9" x14ac:dyDescent="0.2">
      <c r="A68" s="316"/>
      <c r="B68" s="46"/>
      <c r="C68" s="47"/>
      <c r="D68" s="48"/>
      <c r="E68" s="317"/>
      <c r="F68" s="311"/>
      <c r="I68" s="33"/>
    </row>
    <row r="69" spans="1:9" x14ac:dyDescent="0.2">
      <c r="A69" s="78">
        <v>7</v>
      </c>
      <c r="B69" s="79" t="s">
        <v>248</v>
      </c>
      <c r="C69" s="80"/>
      <c r="D69" s="81"/>
      <c r="E69" s="82"/>
      <c r="F69" s="83"/>
    </row>
    <row r="70" spans="1:9" x14ac:dyDescent="0.2">
      <c r="A70" s="63"/>
      <c r="B70" s="73" t="s">
        <v>139</v>
      </c>
      <c r="C70" s="84">
        <v>0.16</v>
      </c>
      <c r="D70" s="85" t="s">
        <v>8</v>
      </c>
      <c r="E70" s="104"/>
      <c r="F70" s="105">
        <f>E70*C70</f>
        <v>0</v>
      </c>
    </row>
    <row r="71" spans="1:9" x14ac:dyDescent="0.2">
      <c r="A71" s="63"/>
      <c r="B71" s="73" t="s">
        <v>136</v>
      </c>
      <c r="C71" s="84">
        <v>0.35</v>
      </c>
      <c r="D71" s="85" t="s">
        <v>8</v>
      </c>
      <c r="E71" s="104"/>
      <c r="F71" s="105">
        <f t="shared" ref="F71:F81" si="5">E71*C71</f>
        <v>0</v>
      </c>
    </row>
    <row r="72" spans="1:9" x14ac:dyDescent="0.2">
      <c r="A72" s="63"/>
      <c r="B72" s="73" t="s">
        <v>137</v>
      </c>
      <c r="C72" s="84">
        <v>0.35</v>
      </c>
      <c r="D72" s="85" t="s">
        <v>8</v>
      </c>
      <c r="E72" s="104"/>
      <c r="F72" s="105">
        <f t="shared" si="5"/>
        <v>0</v>
      </c>
    </row>
    <row r="73" spans="1:9" x14ac:dyDescent="0.2">
      <c r="A73" s="63"/>
      <c r="B73" s="73" t="s">
        <v>138</v>
      </c>
      <c r="C73" s="65">
        <v>1</v>
      </c>
      <c r="D73" s="66" t="s">
        <v>14</v>
      </c>
      <c r="E73" s="102"/>
      <c r="F73" s="105">
        <f t="shared" si="5"/>
        <v>0</v>
      </c>
    </row>
    <row r="74" spans="1:9" x14ac:dyDescent="0.2">
      <c r="A74" s="63"/>
      <c r="B74" s="69" t="s">
        <v>96</v>
      </c>
      <c r="C74" s="65">
        <v>0.01</v>
      </c>
      <c r="D74" s="66" t="s">
        <v>66</v>
      </c>
      <c r="E74" s="102"/>
      <c r="F74" s="105">
        <f t="shared" si="5"/>
        <v>0</v>
      </c>
    </row>
    <row r="75" spans="1:9" x14ac:dyDescent="0.2">
      <c r="A75" s="63"/>
      <c r="B75" s="69" t="s">
        <v>99</v>
      </c>
      <c r="C75" s="65">
        <v>7.0000000000000007E-2</v>
      </c>
      <c r="D75" s="66" t="s">
        <v>33</v>
      </c>
      <c r="E75" s="102"/>
      <c r="F75" s="105">
        <f t="shared" si="5"/>
        <v>0</v>
      </c>
    </row>
    <row r="76" spans="1:9" x14ac:dyDescent="0.2">
      <c r="A76" s="63"/>
      <c r="B76" s="69" t="s">
        <v>100</v>
      </c>
      <c r="C76" s="65">
        <v>0.05</v>
      </c>
      <c r="D76" s="66" t="s">
        <v>33</v>
      </c>
      <c r="E76" s="102"/>
      <c r="F76" s="105">
        <f t="shared" si="5"/>
        <v>0</v>
      </c>
    </row>
    <row r="77" spans="1:9" x14ac:dyDescent="0.2">
      <c r="A77" s="63"/>
      <c r="B77" s="69" t="s">
        <v>18</v>
      </c>
      <c r="C77" s="65">
        <v>0.2</v>
      </c>
      <c r="D77" s="66" t="s">
        <v>66</v>
      </c>
      <c r="E77" s="102"/>
      <c r="F77" s="105">
        <f t="shared" si="5"/>
        <v>0</v>
      </c>
    </row>
    <row r="78" spans="1:9" x14ac:dyDescent="0.2">
      <c r="A78" s="63"/>
      <c r="B78" s="69" t="s">
        <v>43</v>
      </c>
      <c r="C78" s="65">
        <v>1.75</v>
      </c>
      <c r="D78" s="66" t="s">
        <v>36</v>
      </c>
      <c r="E78" s="102"/>
      <c r="F78" s="105">
        <f t="shared" si="5"/>
        <v>0</v>
      </c>
    </row>
    <row r="79" spans="1:9" x14ac:dyDescent="0.2">
      <c r="A79" s="63"/>
      <c r="B79" s="69" t="s">
        <v>90</v>
      </c>
      <c r="C79" s="65">
        <v>0.75</v>
      </c>
      <c r="D79" s="66" t="s">
        <v>36</v>
      </c>
      <c r="E79" s="102"/>
      <c r="F79" s="105">
        <f t="shared" si="5"/>
        <v>0</v>
      </c>
    </row>
    <row r="80" spans="1:9" x14ac:dyDescent="0.2">
      <c r="A80" s="63"/>
      <c r="B80" s="69" t="s">
        <v>74</v>
      </c>
      <c r="C80" s="65">
        <v>0.25</v>
      </c>
      <c r="D80" s="66" t="s">
        <v>36</v>
      </c>
      <c r="E80" s="102"/>
      <c r="F80" s="105">
        <f t="shared" si="5"/>
        <v>0</v>
      </c>
    </row>
    <row r="81" spans="1:6" x14ac:dyDescent="0.2">
      <c r="A81" s="63"/>
      <c r="B81" s="69" t="s">
        <v>35</v>
      </c>
      <c r="C81" s="65">
        <v>0.01</v>
      </c>
      <c r="D81" s="66" t="s">
        <v>36</v>
      </c>
      <c r="E81" s="102"/>
      <c r="F81" s="112">
        <f t="shared" si="5"/>
        <v>0</v>
      </c>
    </row>
    <row r="82" spans="1:6" x14ac:dyDescent="0.2">
      <c r="A82" s="63"/>
      <c r="B82" s="69"/>
      <c r="C82" s="65"/>
      <c r="D82" s="86"/>
      <c r="E82" s="107"/>
      <c r="F82" s="118">
        <f>SUM(F70:F81)</f>
        <v>0</v>
      </c>
    </row>
    <row r="83" spans="1:6" x14ac:dyDescent="0.2">
      <c r="A83" s="63">
        <v>8</v>
      </c>
      <c r="B83" s="64" t="s">
        <v>208</v>
      </c>
      <c r="C83" s="65"/>
      <c r="D83" s="86"/>
      <c r="E83" s="70"/>
      <c r="F83" s="115"/>
    </row>
    <row r="84" spans="1:6" x14ac:dyDescent="0.2">
      <c r="A84" s="63"/>
      <c r="B84" s="73" t="s">
        <v>139</v>
      </c>
      <c r="C84" s="84">
        <v>0.25</v>
      </c>
      <c r="D84" s="85" t="s">
        <v>8</v>
      </c>
      <c r="E84" s="104"/>
      <c r="F84" s="105">
        <f>E84*C84</f>
        <v>0</v>
      </c>
    </row>
    <row r="85" spans="1:6" x14ac:dyDescent="0.2">
      <c r="A85" s="63"/>
      <c r="B85" s="73" t="s">
        <v>137</v>
      </c>
      <c r="C85" s="84">
        <v>0.25</v>
      </c>
      <c r="D85" s="85" t="s">
        <v>8</v>
      </c>
      <c r="E85" s="104"/>
      <c r="F85" s="105">
        <f t="shared" ref="F85:F96" si="6">E85*C85</f>
        <v>0</v>
      </c>
    </row>
    <row r="86" spans="1:6" x14ac:dyDescent="0.2">
      <c r="A86" s="63"/>
      <c r="B86" s="73" t="s">
        <v>138</v>
      </c>
      <c r="C86" s="65">
        <v>0.3</v>
      </c>
      <c r="D86" s="66" t="s">
        <v>14</v>
      </c>
      <c r="E86" s="102"/>
      <c r="F86" s="105">
        <f t="shared" si="6"/>
        <v>0</v>
      </c>
    </row>
    <row r="87" spans="1:6" x14ac:dyDescent="0.2">
      <c r="A87" s="63"/>
      <c r="B87" s="69" t="s">
        <v>96</v>
      </c>
      <c r="C87" s="65">
        <v>2.5000000000000001E-2</v>
      </c>
      <c r="D87" s="66" t="s">
        <v>66</v>
      </c>
      <c r="E87" s="102"/>
      <c r="F87" s="105">
        <f t="shared" si="6"/>
        <v>0</v>
      </c>
    </row>
    <row r="88" spans="1:6" x14ac:dyDescent="0.2">
      <c r="A88" s="63"/>
      <c r="B88" s="69" t="s">
        <v>98</v>
      </c>
      <c r="C88" s="65">
        <v>0.05</v>
      </c>
      <c r="D88" s="66" t="s">
        <v>33</v>
      </c>
      <c r="E88" s="102"/>
      <c r="F88" s="105">
        <f>E88*C88</f>
        <v>0</v>
      </c>
    </row>
    <row r="89" spans="1:6" x14ac:dyDescent="0.2">
      <c r="A89" s="63"/>
      <c r="B89" s="69" t="s">
        <v>99</v>
      </c>
      <c r="C89" s="65">
        <v>7.0000000000000007E-2</v>
      </c>
      <c r="D89" s="66" t="s">
        <v>33</v>
      </c>
      <c r="E89" s="102"/>
      <c r="F89" s="105">
        <f t="shared" si="6"/>
        <v>0</v>
      </c>
    </row>
    <row r="90" spans="1:6" x14ac:dyDescent="0.2">
      <c r="A90" s="63"/>
      <c r="B90" s="69" t="s">
        <v>100</v>
      </c>
      <c r="C90" s="65">
        <v>0.05</v>
      </c>
      <c r="D90" s="66" t="s">
        <v>33</v>
      </c>
      <c r="E90" s="102"/>
      <c r="F90" s="105">
        <f t="shared" si="6"/>
        <v>0</v>
      </c>
    </row>
    <row r="91" spans="1:6" x14ac:dyDescent="0.2">
      <c r="A91" s="63"/>
      <c r="B91" s="73" t="s">
        <v>138</v>
      </c>
      <c r="C91" s="65">
        <v>0.4</v>
      </c>
      <c r="D91" s="66" t="s">
        <v>14</v>
      </c>
      <c r="E91" s="102"/>
      <c r="F91" s="105">
        <f>E91*C91</f>
        <v>0</v>
      </c>
    </row>
    <row r="92" spans="1:6" x14ac:dyDescent="0.2">
      <c r="A92" s="63"/>
      <c r="B92" s="69" t="s">
        <v>18</v>
      </c>
      <c r="C92" s="65">
        <v>0.45</v>
      </c>
      <c r="D92" s="66" t="s">
        <v>66</v>
      </c>
      <c r="E92" s="102"/>
      <c r="F92" s="105">
        <f t="shared" si="6"/>
        <v>0</v>
      </c>
    </row>
    <row r="93" spans="1:6" x14ac:dyDescent="0.2">
      <c r="A93" s="63"/>
      <c r="B93" s="69" t="s">
        <v>43</v>
      </c>
      <c r="C93" s="65">
        <v>0.7</v>
      </c>
      <c r="D93" s="66" t="s">
        <v>36</v>
      </c>
      <c r="E93" s="102"/>
      <c r="F93" s="105">
        <f t="shared" si="6"/>
        <v>0</v>
      </c>
    </row>
    <row r="94" spans="1:6" x14ac:dyDescent="0.2">
      <c r="A94" s="63"/>
      <c r="B94" s="69" t="s">
        <v>90</v>
      </c>
      <c r="C94" s="65">
        <v>1.5</v>
      </c>
      <c r="D94" s="66" t="s">
        <v>36</v>
      </c>
      <c r="E94" s="102"/>
      <c r="F94" s="105">
        <f t="shared" si="6"/>
        <v>0</v>
      </c>
    </row>
    <row r="95" spans="1:6" x14ac:dyDescent="0.2">
      <c r="A95" s="63"/>
      <c r="B95" s="69" t="s">
        <v>74</v>
      </c>
      <c r="C95" s="65">
        <v>1</v>
      </c>
      <c r="D95" s="66" t="s">
        <v>36</v>
      </c>
      <c r="E95" s="102"/>
      <c r="F95" s="105">
        <f t="shared" si="6"/>
        <v>0</v>
      </c>
    </row>
    <row r="96" spans="1:6" x14ac:dyDescent="0.2">
      <c r="A96" s="63"/>
      <c r="B96" s="69" t="s">
        <v>35</v>
      </c>
      <c r="C96" s="65">
        <v>0.01</v>
      </c>
      <c r="D96" s="66" t="s">
        <v>36</v>
      </c>
      <c r="E96" s="102"/>
      <c r="F96" s="112">
        <f t="shared" si="6"/>
        <v>0</v>
      </c>
    </row>
    <row r="97" spans="1:11" x14ac:dyDescent="0.2">
      <c r="A97" s="63"/>
      <c r="B97" s="69"/>
      <c r="C97" s="65"/>
      <c r="D97" s="86"/>
      <c r="E97" s="107"/>
      <c r="F97" s="118">
        <f>SUM(F84:F96)</f>
        <v>0</v>
      </c>
    </row>
    <row r="98" spans="1:11" x14ac:dyDescent="0.2">
      <c r="A98" s="63">
        <v>9</v>
      </c>
      <c r="B98" s="64" t="s">
        <v>209</v>
      </c>
      <c r="C98" s="65"/>
      <c r="D98" s="86"/>
      <c r="E98" s="70"/>
      <c r="F98" s="115"/>
    </row>
    <row r="99" spans="1:11" x14ac:dyDescent="0.2">
      <c r="A99" s="63"/>
      <c r="B99" s="54" t="s">
        <v>156</v>
      </c>
      <c r="C99" s="65">
        <v>1</v>
      </c>
      <c r="D99" s="86" t="s">
        <v>15</v>
      </c>
      <c r="E99" s="102"/>
      <c r="F99" s="103">
        <f>E99*C99</f>
        <v>0</v>
      </c>
    </row>
    <row r="100" spans="1:11" x14ac:dyDescent="0.2">
      <c r="A100" s="63"/>
      <c r="B100" s="54" t="s">
        <v>46</v>
      </c>
      <c r="C100" s="65">
        <v>3</v>
      </c>
      <c r="D100" s="86" t="s">
        <v>14</v>
      </c>
      <c r="E100" s="102"/>
      <c r="F100" s="103">
        <f t="shared" ref="F100:F105" si="7">E100*C100</f>
        <v>0</v>
      </c>
    </row>
    <row r="101" spans="1:11" x14ac:dyDescent="0.2">
      <c r="A101" s="63"/>
      <c r="B101" s="54" t="s">
        <v>47</v>
      </c>
      <c r="C101" s="65">
        <v>0.75</v>
      </c>
      <c r="D101" s="86" t="s">
        <v>14</v>
      </c>
      <c r="E101" s="102"/>
      <c r="F101" s="103">
        <f t="shared" si="7"/>
        <v>0</v>
      </c>
    </row>
    <row r="102" spans="1:11" x14ac:dyDescent="0.2">
      <c r="A102" s="63"/>
      <c r="B102" s="54" t="s">
        <v>30</v>
      </c>
      <c r="C102" s="65">
        <v>0.15</v>
      </c>
      <c r="D102" s="86" t="s">
        <v>15</v>
      </c>
      <c r="E102" s="102"/>
      <c r="F102" s="103">
        <f t="shared" si="7"/>
        <v>0</v>
      </c>
    </row>
    <row r="103" spans="1:11" x14ac:dyDescent="0.2">
      <c r="A103" s="63"/>
      <c r="B103" s="54" t="s">
        <v>31</v>
      </c>
      <c r="C103" s="65">
        <v>1</v>
      </c>
      <c r="D103" s="86" t="s">
        <v>16</v>
      </c>
      <c r="E103" s="102"/>
      <c r="F103" s="103">
        <f t="shared" si="7"/>
        <v>0</v>
      </c>
    </row>
    <row r="104" spans="1:11" x14ac:dyDescent="0.2">
      <c r="A104" s="63"/>
      <c r="B104" s="69" t="s">
        <v>99</v>
      </c>
      <c r="C104" s="65">
        <v>7.0000000000000007E-2</v>
      </c>
      <c r="D104" s="66" t="s">
        <v>33</v>
      </c>
      <c r="E104" s="102"/>
      <c r="F104" s="105">
        <f t="shared" si="7"/>
        <v>0</v>
      </c>
      <c r="I104" s="32"/>
      <c r="J104" s="56"/>
      <c r="K104" s="57"/>
    </row>
    <row r="105" spans="1:11" x14ac:dyDescent="0.2">
      <c r="A105" s="63"/>
      <c r="B105" s="69" t="s">
        <v>100</v>
      </c>
      <c r="C105" s="65">
        <v>0.05</v>
      </c>
      <c r="D105" s="66" t="s">
        <v>33</v>
      </c>
      <c r="E105" s="102"/>
      <c r="F105" s="105">
        <f t="shared" si="7"/>
        <v>0</v>
      </c>
      <c r="I105" s="32"/>
      <c r="J105" s="56"/>
      <c r="K105" s="57"/>
    </row>
    <row r="106" spans="1:11" x14ac:dyDescent="0.2">
      <c r="A106" s="63"/>
      <c r="B106" s="69" t="s">
        <v>43</v>
      </c>
      <c r="C106" s="65">
        <v>0.5</v>
      </c>
      <c r="D106" s="66" t="s">
        <v>36</v>
      </c>
      <c r="E106" s="102"/>
      <c r="F106" s="105">
        <f>E106*C106</f>
        <v>0</v>
      </c>
      <c r="I106" s="32"/>
      <c r="J106" s="56"/>
      <c r="K106" s="57"/>
    </row>
    <row r="107" spans="1:11" x14ac:dyDescent="0.2">
      <c r="A107" s="63"/>
      <c r="B107" s="69" t="s">
        <v>158</v>
      </c>
      <c r="C107" s="65">
        <v>1.1499999999999999</v>
      </c>
      <c r="D107" s="66" t="s">
        <v>36</v>
      </c>
      <c r="E107" s="102"/>
      <c r="F107" s="105">
        <f>E107*C107</f>
        <v>0</v>
      </c>
      <c r="I107" s="32"/>
      <c r="J107" s="56"/>
      <c r="K107" s="57"/>
    </row>
    <row r="108" spans="1:11" x14ac:dyDescent="0.2">
      <c r="A108" s="63"/>
      <c r="B108" s="69" t="s">
        <v>35</v>
      </c>
      <c r="C108" s="65">
        <v>0.01</v>
      </c>
      <c r="D108" s="66" t="s">
        <v>36</v>
      </c>
      <c r="E108" s="102"/>
      <c r="F108" s="112">
        <f>E108*C108</f>
        <v>0</v>
      </c>
      <c r="I108" s="32"/>
      <c r="J108" s="56"/>
      <c r="K108" s="57"/>
    </row>
    <row r="109" spans="1:11" x14ac:dyDescent="0.2">
      <c r="A109" s="63"/>
      <c r="B109" s="54"/>
      <c r="C109" s="65"/>
      <c r="D109" s="86"/>
      <c r="E109" s="107"/>
      <c r="F109" s="118">
        <f>SUM(F99:F108)</f>
        <v>0</v>
      </c>
      <c r="I109" s="32"/>
      <c r="J109" s="56"/>
      <c r="K109" s="57"/>
    </row>
    <row r="110" spans="1:11" x14ac:dyDescent="0.2">
      <c r="A110" s="63">
        <v>10</v>
      </c>
      <c r="B110" s="87" t="s">
        <v>142</v>
      </c>
      <c r="C110" s="65"/>
      <c r="D110" s="86"/>
      <c r="E110" s="70"/>
      <c r="F110" s="114"/>
      <c r="I110" s="32"/>
      <c r="J110" s="56"/>
      <c r="K110" s="57"/>
    </row>
    <row r="111" spans="1:11" x14ac:dyDescent="0.2">
      <c r="A111" s="63"/>
      <c r="B111" s="54" t="s">
        <v>143</v>
      </c>
      <c r="C111" s="65">
        <v>1</v>
      </c>
      <c r="D111" s="86" t="s">
        <v>15</v>
      </c>
      <c r="E111" s="102"/>
      <c r="F111" s="103">
        <f>E111*C111</f>
        <v>0</v>
      </c>
      <c r="I111" s="32"/>
      <c r="J111" s="56"/>
      <c r="K111" s="57"/>
    </row>
    <row r="112" spans="1:11" x14ac:dyDescent="0.2">
      <c r="A112" s="63"/>
      <c r="B112" s="54" t="s">
        <v>46</v>
      </c>
      <c r="C112" s="65">
        <v>1</v>
      </c>
      <c r="D112" s="86" t="s">
        <v>14</v>
      </c>
      <c r="E112" s="102"/>
      <c r="F112" s="103">
        <f t="shared" ref="F112:F120" si="8">E112*C112</f>
        <v>0</v>
      </c>
      <c r="I112" s="32"/>
      <c r="J112" s="56"/>
      <c r="K112" s="57"/>
    </row>
    <row r="113" spans="1:11" x14ac:dyDescent="0.2">
      <c r="A113" s="63"/>
      <c r="B113" s="54" t="s">
        <v>47</v>
      </c>
      <c r="C113" s="65">
        <v>0.75</v>
      </c>
      <c r="D113" s="86" t="s">
        <v>14</v>
      </c>
      <c r="E113" s="102"/>
      <c r="F113" s="103">
        <f t="shared" si="8"/>
        <v>0</v>
      </c>
      <c r="I113" s="32"/>
      <c r="J113" s="56"/>
      <c r="K113" s="57"/>
    </row>
    <row r="114" spans="1:11" x14ac:dyDescent="0.2">
      <c r="A114" s="63"/>
      <c r="B114" s="54" t="s">
        <v>30</v>
      </c>
      <c r="C114" s="65">
        <v>0.15</v>
      </c>
      <c r="D114" s="86" t="s">
        <v>15</v>
      </c>
      <c r="E114" s="102"/>
      <c r="F114" s="103">
        <f t="shared" si="8"/>
        <v>0</v>
      </c>
      <c r="I114" s="32"/>
      <c r="J114" s="56"/>
      <c r="K114" s="57"/>
    </row>
    <row r="115" spans="1:11" x14ac:dyDescent="0.2">
      <c r="A115" s="63"/>
      <c r="B115" s="54" t="s">
        <v>31</v>
      </c>
      <c r="C115" s="65">
        <v>1</v>
      </c>
      <c r="D115" s="86" t="s">
        <v>16</v>
      </c>
      <c r="E115" s="102"/>
      <c r="F115" s="103">
        <f t="shared" si="8"/>
        <v>0</v>
      </c>
      <c r="I115" s="32"/>
      <c r="J115" s="56"/>
      <c r="K115" s="57"/>
    </row>
    <row r="116" spans="1:11" x14ac:dyDescent="0.2">
      <c r="A116" s="63"/>
      <c r="B116" s="69" t="s">
        <v>99</v>
      </c>
      <c r="C116" s="65">
        <v>7.0000000000000007E-2</v>
      </c>
      <c r="D116" s="66" t="s">
        <v>33</v>
      </c>
      <c r="E116" s="102"/>
      <c r="F116" s="105">
        <f t="shared" si="8"/>
        <v>0</v>
      </c>
      <c r="I116" s="32"/>
      <c r="J116" s="56"/>
      <c r="K116" s="57"/>
    </row>
    <row r="117" spans="1:11" x14ac:dyDescent="0.2">
      <c r="A117" s="63"/>
      <c r="B117" s="69" t="s">
        <v>100</v>
      </c>
      <c r="C117" s="65">
        <v>2.5000000000000001E-2</v>
      </c>
      <c r="D117" s="66" t="s">
        <v>33</v>
      </c>
      <c r="E117" s="102"/>
      <c r="F117" s="105">
        <f t="shared" si="8"/>
        <v>0</v>
      </c>
      <c r="I117" s="32"/>
      <c r="J117" s="56"/>
      <c r="K117" s="57"/>
    </row>
    <row r="118" spans="1:11" x14ac:dyDescent="0.2">
      <c r="A118" s="63"/>
      <c r="B118" s="69" t="s">
        <v>43</v>
      </c>
      <c r="C118" s="65">
        <v>0.5</v>
      </c>
      <c r="D118" s="66" t="s">
        <v>36</v>
      </c>
      <c r="E118" s="102"/>
      <c r="F118" s="105">
        <f t="shared" si="8"/>
        <v>0</v>
      </c>
      <c r="I118" s="32"/>
      <c r="J118" s="56"/>
      <c r="K118" s="57"/>
    </row>
    <row r="119" spans="1:11" x14ac:dyDescent="0.2">
      <c r="A119" s="63"/>
      <c r="B119" s="69" t="s">
        <v>90</v>
      </c>
      <c r="C119" s="65">
        <v>1.1499999999999999</v>
      </c>
      <c r="D119" s="66" t="s">
        <v>36</v>
      </c>
      <c r="E119" s="102"/>
      <c r="F119" s="105">
        <f t="shared" si="8"/>
        <v>0</v>
      </c>
      <c r="I119" s="32"/>
      <c r="J119" s="56"/>
      <c r="K119" s="57"/>
    </row>
    <row r="120" spans="1:11" x14ac:dyDescent="0.2">
      <c r="A120" s="63"/>
      <c r="B120" s="69" t="s">
        <v>35</v>
      </c>
      <c r="C120" s="65">
        <v>0.01</v>
      </c>
      <c r="D120" s="66" t="s">
        <v>36</v>
      </c>
      <c r="E120" s="102"/>
      <c r="F120" s="112">
        <f t="shared" si="8"/>
        <v>0</v>
      </c>
      <c r="I120" s="32"/>
      <c r="J120" s="56"/>
      <c r="K120" s="57"/>
    </row>
    <row r="121" spans="1:11" x14ac:dyDescent="0.2">
      <c r="A121" s="63"/>
      <c r="B121" s="54"/>
      <c r="C121" s="65"/>
      <c r="D121" s="86"/>
      <c r="E121" s="107"/>
      <c r="F121" s="118">
        <f>SUM(F111:F120)</f>
        <v>0</v>
      </c>
      <c r="I121" s="32"/>
      <c r="J121" s="56"/>
      <c r="K121" s="57"/>
    </row>
    <row r="122" spans="1:11" x14ac:dyDescent="0.2">
      <c r="A122" s="63">
        <v>11</v>
      </c>
      <c r="B122" s="87" t="s">
        <v>144</v>
      </c>
      <c r="C122" s="65"/>
      <c r="D122" s="86"/>
      <c r="E122" s="70"/>
      <c r="F122" s="114"/>
      <c r="I122" s="32"/>
      <c r="J122" s="56"/>
      <c r="K122" s="57"/>
    </row>
    <row r="123" spans="1:11" x14ac:dyDescent="0.2">
      <c r="A123" s="63"/>
      <c r="B123" s="54" t="s">
        <v>145</v>
      </c>
      <c r="C123" s="65">
        <v>1</v>
      </c>
      <c r="D123" s="86" t="s">
        <v>29</v>
      </c>
      <c r="E123" s="102"/>
      <c r="F123" s="103"/>
      <c r="I123" s="32"/>
      <c r="J123" s="56"/>
      <c r="K123" s="57"/>
    </row>
    <row r="124" spans="1:11" x14ac:dyDescent="0.2">
      <c r="A124" s="63"/>
      <c r="B124" s="69" t="s">
        <v>90</v>
      </c>
      <c r="C124" s="65">
        <v>7.4999999999999997E-2</v>
      </c>
      <c r="D124" s="66" t="s">
        <v>36</v>
      </c>
      <c r="E124" s="102"/>
      <c r="F124" s="105">
        <f>E124*C124</f>
        <v>0</v>
      </c>
      <c r="I124" s="32"/>
      <c r="J124" s="56"/>
      <c r="K124" s="57"/>
    </row>
    <row r="125" spans="1:11" x14ac:dyDescent="0.2">
      <c r="A125" s="63"/>
      <c r="B125" s="69" t="s">
        <v>35</v>
      </c>
      <c r="C125" s="65">
        <v>8.0000000000000002E-3</v>
      </c>
      <c r="D125" s="66" t="s">
        <v>36</v>
      </c>
      <c r="E125" s="102"/>
      <c r="F125" s="112">
        <f>E125*C125</f>
        <v>0</v>
      </c>
      <c r="I125" s="32"/>
      <c r="J125" s="56"/>
      <c r="K125" s="57"/>
    </row>
    <row r="126" spans="1:11" x14ac:dyDescent="0.2">
      <c r="A126" s="88"/>
      <c r="B126" s="54"/>
      <c r="C126" s="65"/>
      <c r="D126" s="86"/>
      <c r="E126" s="107"/>
      <c r="F126" s="118">
        <f>SUM(F123:F125)</f>
        <v>0</v>
      </c>
      <c r="I126" s="32"/>
      <c r="J126" s="56"/>
      <c r="K126" s="57"/>
    </row>
    <row r="127" spans="1:11" x14ac:dyDescent="0.2">
      <c r="A127" s="63">
        <v>12</v>
      </c>
      <c r="B127" s="89" t="s">
        <v>220</v>
      </c>
      <c r="C127" s="65"/>
      <c r="D127" s="66"/>
      <c r="E127" s="70"/>
      <c r="F127" s="114"/>
      <c r="I127" s="32"/>
      <c r="J127" s="56"/>
      <c r="K127" s="57"/>
    </row>
    <row r="128" spans="1:11" x14ac:dyDescent="0.2">
      <c r="A128" s="63"/>
      <c r="B128" s="90" t="s">
        <v>147</v>
      </c>
      <c r="C128" s="91">
        <v>1</v>
      </c>
      <c r="D128" s="66" t="s">
        <v>8</v>
      </c>
      <c r="E128" s="102"/>
      <c r="F128" s="103">
        <f t="shared" ref="F128:F133" si="9">C128*E128</f>
        <v>0</v>
      </c>
      <c r="I128" s="32"/>
      <c r="J128" s="56"/>
      <c r="K128" s="57"/>
    </row>
    <row r="129" spans="1:11" x14ac:dyDescent="0.2">
      <c r="A129" s="63"/>
      <c r="B129" s="90" t="s">
        <v>151</v>
      </c>
      <c r="C129" s="91">
        <v>1</v>
      </c>
      <c r="D129" s="66" t="s">
        <v>8</v>
      </c>
      <c r="E129" s="102"/>
      <c r="F129" s="103">
        <f t="shared" si="9"/>
        <v>0</v>
      </c>
      <c r="I129" s="32"/>
      <c r="J129" s="56"/>
      <c r="K129" s="57"/>
    </row>
    <row r="130" spans="1:11" x14ac:dyDescent="0.2">
      <c r="A130" s="63"/>
      <c r="B130" s="90" t="s">
        <v>152</v>
      </c>
      <c r="C130" s="91">
        <v>1</v>
      </c>
      <c r="D130" s="66" t="s">
        <v>14</v>
      </c>
      <c r="E130" s="102"/>
      <c r="F130" s="103">
        <f t="shared" si="9"/>
        <v>0</v>
      </c>
      <c r="I130" s="32"/>
      <c r="J130" s="56"/>
      <c r="K130" s="57"/>
    </row>
    <row r="131" spans="1:11" x14ac:dyDescent="0.2">
      <c r="A131" s="63"/>
      <c r="B131" s="90" t="s">
        <v>153</v>
      </c>
      <c r="C131" s="91">
        <f>(0.6*0.85)/2.8</f>
        <v>0.18214285714285716</v>
      </c>
      <c r="D131" s="66" t="s">
        <v>8</v>
      </c>
      <c r="E131" s="102"/>
      <c r="F131" s="103">
        <f t="shared" si="9"/>
        <v>0</v>
      </c>
      <c r="I131" s="32"/>
      <c r="J131" s="56"/>
      <c r="K131" s="57"/>
    </row>
    <row r="132" spans="1:11" x14ac:dyDescent="0.2">
      <c r="A132" s="63"/>
      <c r="B132" s="90" t="s">
        <v>96</v>
      </c>
      <c r="C132" s="91">
        <v>0.03</v>
      </c>
      <c r="D132" s="66" t="s">
        <v>33</v>
      </c>
      <c r="E132" s="102"/>
      <c r="F132" s="103">
        <f t="shared" si="9"/>
        <v>0</v>
      </c>
    </row>
    <row r="133" spans="1:11" x14ac:dyDescent="0.2">
      <c r="A133" s="63"/>
      <c r="B133" s="90" t="s">
        <v>72</v>
      </c>
      <c r="C133" s="91">
        <v>0.7</v>
      </c>
      <c r="D133" s="66" t="s">
        <v>36</v>
      </c>
      <c r="E133" s="102"/>
      <c r="F133" s="111">
        <f t="shared" si="9"/>
        <v>0</v>
      </c>
    </row>
    <row r="134" spans="1:11" x14ac:dyDescent="0.2">
      <c r="A134" s="74"/>
      <c r="B134" s="75"/>
      <c r="C134" s="76"/>
      <c r="D134" s="77"/>
      <c r="E134" s="108"/>
      <c r="F134" s="118">
        <f>SUM(F128:F133)</f>
        <v>0</v>
      </c>
    </row>
    <row r="136" spans="1:11" x14ac:dyDescent="0.2">
      <c r="A136" s="78">
        <v>13</v>
      </c>
      <c r="B136" s="92" t="s">
        <v>227</v>
      </c>
      <c r="C136" s="93"/>
      <c r="D136" s="93"/>
      <c r="E136" s="93"/>
      <c r="F136" s="94"/>
    </row>
    <row r="137" spans="1:11" x14ac:dyDescent="0.2">
      <c r="A137" s="63"/>
      <c r="B137" s="69" t="s">
        <v>124</v>
      </c>
      <c r="C137" s="65">
        <v>0.75</v>
      </c>
      <c r="D137" s="66" t="s">
        <v>8</v>
      </c>
      <c r="E137" s="102"/>
      <c r="F137" s="103">
        <f>E137*C137</f>
        <v>0</v>
      </c>
    </row>
    <row r="138" spans="1:11" x14ac:dyDescent="0.2">
      <c r="A138" s="63"/>
      <c r="B138" s="54" t="s">
        <v>125</v>
      </c>
      <c r="C138" s="65">
        <v>1.7</v>
      </c>
      <c r="D138" s="66" t="s">
        <v>8</v>
      </c>
      <c r="E138" s="102"/>
      <c r="F138" s="103">
        <f t="shared" ref="F138:F154" si="10">E138*C138</f>
        <v>0</v>
      </c>
    </row>
    <row r="139" spans="1:11" x14ac:dyDescent="0.2">
      <c r="A139" s="63"/>
      <c r="B139" s="69" t="s">
        <v>101</v>
      </c>
      <c r="C139" s="65">
        <v>0.9</v>
      </c>
      <c r="D139" s="66" t="s">
        <v>8</v>
      </c>
      <c r="E139" s="102"/>
      <c r="F139" s="103">
        <f t="shared" si="10"/>
        <v>0</v>
      </c>
    </row>
    <row r="140" spans="1:11" x14ac:dyDescent="0.2">
      <c r="A140" s="63"/>
      <c r="B140" s="73" t="s">
        <v>96</v>
      </c>
      <c r="C140" s="65">
        <v>0.12</v>
      </c>
      <c r="D140" s="66" t="s">
        <v>33</v>
      </c>
      <c r="E140" s="102"/>
      <c r="F140" s="103">
        <f t="shared" si="10"/>
        <v>0</v>
      </c>
    </row>
    <row r="141" spans="1:11" x14ac:dyDescent="0.2">
      <c r="A141" s="63"/>
      <c r="B141" s="73" t="s">
        <v>133</v>
      </c>
      <c r="C141" s="65">
        <v>1.25</v>
      </c>
      <c r="D141" s="66" t="s">
        <v>13</v>
      </c>
      <c r="E141" s="102"/>
      <c r="F141" s="103">
        <f t="shared" si="10"/>
        <v>0</v>
      </c>
    </row>
    <row r="142" spans="1:11" x14ac:dyDescent="0.2">
      <c r="A142" s="63"/>
      <c r="B142" s="73" t="s">
        <v>127</v>
      </c>
      <c r="C142" s="65">
        <v>1.5</v>
      </c>
      <c r="D142" s="66" t="s">
        <v>13</v>
      </c>
      <c r="E142" s="102"/>
      <c r="F142" s="103">
        <f t="shared" si="10"/>
        <v>0</v>
      </c>
    </row>
    <row r="143" spans="1:11" x14ac:dyDescent="0.2">
      <c r="A143" s="63"/>
      <c r="B143" s="73" t="s">
        <v>98</v>
      </c>
      <c r="C143" s="65">
        <v>0.25</v>
      </c>
      <c r="D143" s="66" t="s">
        <v>33</v>
      </c>
      <c r="E143" s="102"/>
      <c r="F143" s="103">
        <f t="shared" si="10"/>
        <v>0</v>
      </c>
    </row>
    <row r="144" spans="1:11" x14ac:dyDescent="0.2">
      <c r="A144" s="63"/>
      <c r="B144" s="73" t="s">
        <v>145</v>
      </c>
      <c r="C144" s="65">
        <v>2</v>
      </c>
      <c r="D144" s="66" t="s">
        <v>29</v>
      </c>
      <c r="E144" s="102"/>
      <c r="F144" s="103">
        <f t="shared" si="10"/>
        <v>0</v>
      </c>
    </row>
    <row r="145" spans="1:6" x14ac:dyDescent="0.2">
      <c r="A145" s="63"/>
      <c r="B145" s="73" t="s">
        <v>156</v>
      </c>
      <c r="C145" s="65">
        <v>1</v>
      </c>
      <c r="D145" s="66" t="s">
        <v>15</v>
      </c>
      <c r="E145" s="102"/>
      <c r="F145" s="103">
        <f t="shared" si="10"/>
        <v>0</v>
      </c>
    </row>
    <row r="146" spans="1:6" x14ac:dyDescent="0.2">
      <c r="A146" s="63"/>
      <c r="B146" s="73" t="s">
        <v>143</v>
      </c>
      <c r="C146" s="65">
        <v>1</v>
      </c>
      <c r="D146" s="66" t="s">
        <v>15</v>
      </c>
      <c r="E146" s="102"/>
      <c r="F146" s="103">
        <f t="shared" si="10"/>
        <v>0</v>
      </c>
    </row>
    <row r="147" spans="1:6" x14ac:dyDescent="0.2">
      <c r="A147" s="63"/>
      <c r="B147" s="73" t="s">
        <v>46</v>
      </c>
      <c r="C147" s="65">
        <v>2.5</v>
      </c>
      <c r="D147" s="66" t="s">
        <v>14</v>
      </c>
      <c r="E147" s="102"/>
      <c r="F147" s="103">
        <f t="shared" si="10"/>
        <v>0</v>
      </c>
    </row>
    <row r="148" spans="1:6" x14ac:dyDescent="0.2">
      <c r="A148" s="63"/>
      <c r="B148" s="73" t="s">
        <v>158</v>
      </c>
      <c r="C148" s="65">
        <v>0.75</v>
      </c>
      <c r="D148" s="66" t="s">
        <v>36</v>
      </c>
      <c r="E148" s="102"/>
      <c r="F148" s="103">
        <f t="shared" si="10"/>
        <v>0</v>
      </c>
    </row>
    <row r="149" spans="1:6" x14ac:dyDescent="0.2">
      <c r="A149" s="63"/>
      <c r="B149" s="73" t="s">
        <v>157</v>
      </c>
      <c r="C149" s="65">
        <f>0.6*1.1*2</f>
        <v>1.32</v>
      </c>
      <c r="D149" s="66" t="s">
        <v>102</v>
      </c>
      <c r="E149" s="102"/>
      <c r="F149" s="103">
        <f t="shared" si="10"/>
        <v>0</v>
      </c>
    </row>
    <row r="150" spans="1:6" x14ac:dyDescent="0.2">
      <c r="A150" s="63"/>
      <c r="B150" s="73" t="s">
        <v>155</v>
      </c>
      <c r="C150" s="65">
        <v>2</v>
      </c>
      <c r="D150" s="66" t="s">
        <v>15</v>
      </c>
      <c r="E150" s="102"/>
      <c r="F150" s="103">
        <f t="shared" si="10"/>
        <v>0</v>
      </c>
    </row>
    <row r="151" spans="1:6" x14ac:dyDescent="0.2">
      <c r="A151" s="63"/>
      <c r="B151" s="69" t="s">
        <v>43</v>
      </c>
      <c r="C151" s="65">
        <v>2</v>
      </c>
      <c r="D151" s="66" t="s">
        <v>36</v>
      </c>
      <c r="E151" s="102"/>
      <c r="F151" s="103">
        <f t="shared" si="10"/>
        <v>0</v>
      </c>
    </row>
    <row r="152" spans="1:6" x14ac:dyDescent="0.2">
      <c r="A152" s="63"/>
      <c r="B152" s="69" t="s">
        <v>90</v>
      </c>
      <c r="C152" s="65">
        <v>2.5</v>
      </c>
      <c r="D152" s="66" t="s">
        <v>36</v>
      </c>
      <c r="E152" s="102"/>
      <c r="F152" s="103">
        <f t="shared" si="10"/>
        <v>0</v>
      </c>
    </row>
    <row r="153" spans="1:6" x14ac:dyDescent="0.2">
      <c r="A153" s="63"/>
      <c r="B153" s="69" t="s">
        <v>74</v>
      </c>
      <c r="C153" s="65">
        <v>1.5</v>
      </c>
      <c r="D153" s="66" t="s">
        <v>36</v>
      </c>
      <c r="E153" s="102"/>
      <c r="F153" s="103">
        <f t="shared" si="10"/>
        <v>0</v>
      </c>
    </row>
    <row r="154" spans="1:6" x14ac:dyDescent="0.2">
      <c r="A154" s="63"/>
      <c r="B154" s="69" t="s">
        <v>35</v>
      </c>
      <c r="C154" s="65">
        <v>0.01</v>
      </c>
      <c r="D154" s="66" t="s">
        <v>36</v>
      </c>
      <c r="E154" s="102"/>
      <c r="F154" s="111">
        <f t="shared" si="10"/>
        <v>0</v>
      </c>
    </row>
    <row r="155" spans="1:6" x14ac:dyDescent="0.2">
      <c r="A155" s="63"/>
      <c r="B155" s="69"/>
      <c r="C155" s="65"/>
      <c r="D155" s="66"/>
      <c r="E155" s="107"/>
      <c r="F155" s="118">
        <f>SUM(F137:F154)</f>
        <v>0</v>
      </c>
    </row>
    <row r="156" spans="1:6" x14ac:dyDescent="0.2">
      <c r="A156" s="63">
        <v>14</v>
      </c>
      <c r="B156" s="64" t="s">
        <v>159</v>
      </c>
      <c r="C156" s="95"/>
      <c r="D156" s="95"/>
      <c r="E156" s="95"/>
      <c r="F156" s="117"/>
    </row>
    <row r="157" spans="1:6" x14ac:dyDescent="0.2">
      <c r="A157" s="63" t="s">
        <v>160</v>
      </c>
      <c r="B157" s="64" t="s">
        <v>285</v>
      </c>
      <c r="C157" s="95"/>
      <c r="D157" s="95"/>
      <c r="E157" s="95"/>
      <c r="F157" s="96"/>
    </row>
    <row r="158" spans="1:6" x14ac:dyDescent="0.2">
      <c r="A158" s="63"/>
      <c r="B158" s="73" t="s">
        <v>139</v>
      </c>
      <c r="C158" s="84">
        <v>2.1</v>
      </c>
      <c r="D158" s="85" t="s">
        <v>8</v>
      </c>
      <c r="E158" s="104"/>
      <c r="F158" s="105">
        <f t="shared" ref="F158:F168" si="11">E158*C158</f>
        <v>0</v>
      </c>
    </row>
    <row r="159" spans="1:6" x14ac:dyDescent="0.2">
      <c r="A159" s="63"/>
      <c r="B159" s="73" t="s">
        <v>136</v>
      </c>
      <c r="C159" s="84">
        <f>(0.8*1.95)*2</f>
        <v>3.12</v>
      </c>
      <c r="D159" s="85" t="s">
        <v>8</v>
      </c>
      <c r="E159" s="104"/>
      <c r="F159" s="105">
        <f t="shared" si="11"/>
        <v>0</v>
      </c>
    </row>
    <row r="160" spans="1:6" x14ac:dyDescent="0.2">
      <c r="A160" s="63"/>
      <c r="B160" s="73" t="s">
        <v>169</v>
      </c>
      <c r="C160" s="84">
        <v>3.2</v>
      </c>
      <c r="D160" s="85" t="s">
        <v>8</v>
      </c>
      <c r="E160" s="104"/>
      <c r="F160" s="105">
        <f t="shared" si="11"/>
        <v>0</v>
      </c>
    </row>
    <row r="161" spans="1:8" x14ac:dyDescent="0.2">
      <c r="A161" s="63"/>
      <c r="B161" s="73" t="s">
        <v>162</v>
      </c>
      <c r="C161" s="65">
        <v>1</v>
      </c>
      <c r="D161" s="66" t="s">
        <v>29</v>
      </c>
      <c r="E161" s="102"/>
      <c r="F161" s="105">
        <f t="shared" si="11"/>
        <v>0</v>
      </c>
    </row>
    <row r="162" spans="1:8" x14ac:dyDescent="0.2">
      <c r="A162" s="63"/>
      <c r="B162" s="73" t="s">
        <v>46</v>
      </c>
      <c r="C162" s="65">
        <v>3</v>
      </c>
      <c r="D162" s="66" t="s">
        <v>14</v>
      </c>
      <c r="E162" s="102"/>
      <c r="F162" s="105">
        <f t="shared" si="11"/>
        <v>0</v>
      </c>
    </row>
    <row r="163" spans="1:8" x14ac:dyDescent="0.2">
      <c r="A163" s="63"/>
      <c r="B163" s="73" t="s">
        <v>143</v>
      </c>
      <c r="C163" s="65">
        <v>1</v>
      </c>
      <c r="D163" s="66" t="s">
        <v>182</v>
      </c>
      <c r="E163" s="102"/>
      <c r="F163" s="105">
        <f t="shared" si="11"/>
        <v>0</v>
      </c>
    </row>
    <row r="164" spans="1:8" x14ac:dyDescent="0.2">
      <c r="A164" s="63"/>
      <c r="B164" s="69" t="s">
        <v>96</v>
      </c>
      <c r="C164" s="65">
        <v>0.5</v>
      </c>
      <c r="D164" s="66" t="s">
        <v>66</v>
      </c>
      <c r="E164" s="102"/>
      <c r="F164" s="105">
        <f t="shared" si="11"/>
        <v>0</v>
      </c>
    </row>
    <row r="165" spans="1:8" x14ac:dyDescent="0.2">
      <c r="A165" s="63"/>
      <c r="B165" s="69" t="s">
        <v>98</v>
      </c>
      <c r="C165" s="65">
        <v>0.5</v>
      </c>
      <c r="D165" s="66" t="s">
        <v>33</v>
      </c>
      <c r="E165" s="102"/>
      <c r="F165" s="105">
        <f t="shared" si="11"/>
        <v>0</v>
      </c>
    </row>
    <row r="166" spans="1:8" x14ac:dyDescent="0.2">
      <c r="A166" s="63"/>
      <c r="B166" s="73" t="s">
        <v>129</v>
      </c>
      <c r="C166" s="65">
        <v>6</v>
      </c>
      <c r="D166" s="66" t="s">
        <v>132</v>
      </c>
      <c r="E166" s="102"/>
      <c r="F166" s="105">
        <f t="shared" si="11"/>
        <v>0</v>
      </c>
    </row>
    <row r="167" spans="1:8" x14ac:dyDescent="0.2">
      <c r="A167" s="63"/>
      <c r="B167" s="73" t="s">
        <v>165</v>
      </c>
      <c r="C167" s="65">
        <v>2</v>
      </c>
      <c r="D167" s="66" t="s">
        <v>132</v>
      </c>
      <c r="E167" s="102"/>
      <c r="F167" s="105">
        <f t="shared" si="11"/>
        <v>0</v>
      </c>
    </row>
    <row r="168" spans="1:8" x14ac:dyDescent="0.2">
      <c r="A168" s="63"/>
      <c r="B168" s="73" t="s">
        <v>155</v>
      </c>
      <c r="C168" s="65">
        <v>6</v>
      </c>
      <c r="D168" s="66" t="s">
        <v>15</v>
      </c>
      <c r="E168" s="102"/>
      <c r="F168" s="105">
        <f t="shared" si="11"/>
        <v>0</v>
      </c>
    </row>
    <row r="169" spans="1:8" x14ac:dyDescent="0.2">
      <c r="A169" s="63"/>
      <c r="B169" s="69" t="s">
        <v>18</v>
      </c>
      <c r="C169" s="65">
        <v>2</v>
      </c>
      <c r="D169" s="66" t="s">
        <v>66</v>
      </c>
      <c r="E169" s="102"/>
      <c r="F169" s="105">
        <f t="shared" ref="F169:F174" si="12">E169*C169</f>
        <v>0</v>
      </c>
    </row>
    <row r="170" spans="1:8" x14ac:dyDescent="0.2">
      <c r="A170" s="63"/>
      <c r="B170" s="69" t="s">
        <v>158</v>
      </c>
      <c r="C170" s="65">
        <v>1</v>
      </c>
      <c r="D170" s="66" t="s">
        <v>36</v>
      </c>
      <c r="E170" s="102"/>
      <c r="F170" s="105">
        <f t="shared" si="12"/>
        <v>0</v>
      </c>
    </row>
    <row r="171" spans="1:8" x14ac:dyDescent="0.2">
      <c r="A171" s="63"/>
      <c r="B171" s="69" t="s">
        <v>43</v>
      </c>
      <c r="C171" s="65">
        <v>2</v>
      </c>
      <c r="D171" s="66" t="s">
        <v>36</v>
      </c>
      <c r="E171" s="102"/>
      <c r="F171" s="105">
        <f t="shared" si="12"/>
        <v>0</v>
      </c>
    </row>
    <row r="172" spans="1:8" x14ac:dyDescent="0.2">
      <c r="A172" s="63"/>
      <c r="B172" s="69" t="s">
        <v>90</v>
      </c>
      <c r="C172" s="65">
        <v>2.5</v>
      </c>
      <c r="D172" s="66" t="s">
        <v>36</v>
      </c>
      <c r="E172" s="102"/>
      <c r="F172" s="105">
        <f t="shared" si="12"/>
        <v>0</v>
      </c>
    </row>
    <row r="173" spans="1:8" x14ac:dyDescent="0.2">
      <c r="A173" s="63"/>
      <c r="B173" s="69" t="s">
        <v>74</v>
      </c>
      <c r="C173" s="65">
        <v>1.5</v>
      </c>
      <c r="D173" s="66" t="s">
        <v>36</v>
      </c>
      <c r="E173" s="102"/>
      <c r="F173" s="105">
        <f t="shared" si="12"/>
        <v>0</v>
      </c>
    </row>
    <row r="174" spans="1:8" x14ac:dyDescent="0.2">
      <c r="A174" s="63"/>
      <c r="B174" s="69" t="s">
        <v>35</v>
      </c>
      <c r="C174" s="65">
        <v>0.01</v>
      </c>
      <c r="D174" s="66" t="s">
        <v>36</v>
      </c>
      <c r="E174" s="102"/>
      <c r="F174" s="112">
        <f t="shared" si="12"/>
        <v>0</v>
      </c>
    </row>
    <row r="175" spans="1:8" x14ac:dyDescent="0.2">
      <c r="A175" s="63"/>
      <c r="B175" s="69"/>
      <c r="C175" s="95"/>
      <c r="D175" s="95"/>
      <c r="E175" s="109"/>
      <c r="F175" s="119">
        <f>SUM(F158:F174)</f>
        <v>0</v>
      </c>
    </row>
    <row r="176" spans="1:8" x14ac:dyDescent="0.2">
      <c r="A176" s="63" t="s">
        <v>164</v>
      </c>
      <c r="B176" s="64" t="s">
        <v>284</v>
      </c>
      <c r="C176" s="95"/>
      <c r="D176" s="95"/>
      <c r="E176" s="95"/>
      <c r="F176" s="117"/>
      <c r="H176" s="33"/>
    </row>
    <row r="177" spans="1:8" x14ac:dyDescent="0.2">
      <c r="A177" s="63"/>
      <c r="B177" s="73" t="s">
        <v>139</v>
      </c>
      <c r="C177" s="84">
        <v>2.0099999999999998</v>
      </c>
      <c r="D177" s="85" t="s">
        <v>8</v>
      </c>
      <c r="E177" s="104">
        <f>E158</f>
        <v>0</v>
      </c>
      <c r="F177" s="105">
        <f t="shared" ref="F177:F188" si="13">E177*C177</f>
        <v>0</v>
      </c>
    </row>
    <row r="178" spans="1:8" x14ac:dyDescent="0.2">
      <c r="A178" s="63"/>
      <c r="B178" s="73" t="s">
        <v>136</v>
      </c>
      <c r="C178" s="84">
        <v>1</v>
      </c>
      <c r="D178" s="85" t="s">
        <v>8</v>
      </c>
      <c r="E178" s="104">
        <f>E159</f>
        <v>0</v>
      </c>
      <c r="F178" s="105">
        <f t="shared" si="13"/>
        <v>0</v>
      </c>
    </row>
    <row r="179" spans="1:8" x14ac:dyDescent="0.2">
      <c r="A179" s="63"/>
      <c r="B179" s="73" t="s">
        <v>169</v>
      </c>
      <c r="C179" s="84">
        <f>C177*2</f>
        <v>4.0199999999999996</v>
      </c>
      <c r="D179" s="85" t="s">
        <v>8</v>
      </c>
      <c r="E179" s="104">
        <f>E160</f>
        <v>0</v>
      </c>
      <c r="F179" s="105">
        <f t="shared" si="13"/>
        <v>0</v>
      </c>
      <c r="H179" s="150"/>
    </row>
    <row r="180" spans="1:8" x14ac:dyDescent="0.2">
      <c r="A180" s="63"/>
      <c r="B180" s="69" t="s">
        <v>96</v>
      </c>
      <c r="C180" s="65">
        <v>0.5</v>
      </c>
      <c r="D180" s="66" t="s">
        <v>66</v>
      </c>
      <c r="E180" s="102">
        <f>E164</f>
        <v>0</v>
      </c>
      <c r="F180" s="105">
        <f t="shared" si="13"/>
        <v>0</v>
      </c>
    </row>
    <row r="181" spans="1:8" x14ac:dyDescent="0.2">
      <c r="A181" s="63"/>
      <c r="B181" s="69" t="s">
        <v>98</v>
      </c>
      <c r="C181" s="65">
        <v>0.5</v>
      </c>
      <c r="D181" s="66" t="s">
        <v>33</v>
      </c>
      <c r="E181" s="102">
        <f>E165</f>
        <v>0</v>
      </c>
      <c r="F181" s="105">
        <f t="shared" si="13"/>
        <v>0</v>
      </c>
    </row>
    <row r="182" spans="1:8" x14ac:dyDescent="0.2">
      <c r="A182" s="63"/>
      <c r="B182" s="73" t="s">
        <v>129</v>
      </c>
      <c r="C182" s="65">
        <v>6</v>
      </c>
      <c r="D182" s="66" t="s">
        <v>132</v>
      </c>
      <c r="E182" s="102">
        <f>E166</f>
        <v>0</v>
      </c>
      <c r="F182" s="105">
        <f t="shared" si="13"/>
        <v>0</v>
      </c>
    </row>
    <row r="183" spans="1:8" x14ac:dyDescent="0.2">
      <c r="A183" s="63"/>
      <c r="B183" s="73" t="s">
        <v>168</v>
      </c>
      <c r="C183" s="65">
        <v>2</v>
      </c>
      <c r="D183" s="66" t="s">
        <v>132</v>
      </c>
      <c r="E183" s="102">
        <f>E167</f>
        <v>0</v>
      </c>
      <c r="F183" s="105">
        <f t="shared" si="13"/>
        <v>0</v>
      </c>
    </row>
    <row r="184" spans="1:8" x14ac:dyDescent="0.2">
      <c r="A184" s="63"/>
      <c r="B184" s="69" t="s">
        <v>18</v>
      </c>
      <c r="C184" s="65">
        <v>1</v>
      </c>
      <c r="D184" s="66" t="s">
        <v>66</v>
      </c>
      <c r="E184" s="102">
        <f>E169</f>
        <v>0</v>
      </c>
      <c r="F184" s="105">
        <f t="shared" si="13"/>
        <v>0</v>
      </c>
    </row>
    <row r="185" spans="1:8" x14ac:dyDescent="0.2">
      <c r="A185" s="63"/>
      <c r="B185" s="69" t="s">
        <v>43</v>
      </c>
      <c r="C185" s="65">
        <v>2.5</v>
      </c>
      <c r="D185" s="66" t="s">
        <v>36</v>
      </c>
      <c r="E185" s="102">
        <f>E171</f>
        <v>0</v>
      </c>
      <c r="F185" s="105">
        <f t="shared" si="13"/>
        <v>0</v>
      </c>
    </row>
    <row r="186" spans="1:8" x14ac:dyDescent="0.2">
      <c r="A186" s="63"/>
      <c r="B186" s="69" t="s">
        <v>90</v>
      </c>
      <c r="C186" s="65">
        <v>3</v>
      </c>
      <c r="D186" s="66" t="s">
        <v>36</v>
      </c>
      <c r="E186" s="102">
        <f>E172</f>
        <v>0</v>
      </c>
      <c r="F186" s="105">
        <f t="shared" si="13"/>
        <v>0</v>
      </c>
    </row>
    <row r="187" spans="1:8" x14ac:dyDescent="0.2">
      <c r="A187" s="63"/>
      <c r="B187" s="69" t="s">
        <v>74</v>
      </c>
      <c r="C187" s="65">
        <v>2</v>
      </c>
      <c r="D187" s="66" t="s">
        <v>36</v>
      </c>
      <c r="E187" s="102">
        <f>E173</f>
        <v>0</v>
      </c>
      <c r="F187" s="105">
        <f t="shared" si="13"/>
        <v>0</v>
      </c>
    </row>
    <row r="188" spans="1:8" x14ac:dyDescent="0.2">
      <c r="A188" s="63"/>
      <c r="B188" s="69" t="s">
        <v>35</v>
      </c>
      <c r="C188" s="65">
        <v>0.01</v>
      </c>
      <c r="D188" s="66" t="s">
        <v>36</v>
      </c>
      <c r="E188" s="102">
        <f>E174</f>
        <v>0</v>
      </c>
      <c r="F188" s="112">
        <f t="shared" si="13"/>
        <v>0</v>
      </c>
    </row>
    <row r="189" spans="1:8" x14ac:dyDescent="0.2">
      <c r="A189" s="63"/>
      <c r="B189" s="69"/>
      <c r="C189" s="65"/>
      <c r="D189" s="66"/>
      <c r="E189" s="107"/>
      <c r="F189" s="120">
        <f>SUM(F177:F188)</f>
        <v>0</v>
      </c>
    </row>
    <row r="190" spans="1:8" x14ac:dyDescent="0.2">
      <c r="A190" s="63" t="s">
        <v>166</v>
      </c>
      <c r="B190" s="64" t="s">
        <v>286</v>
      </c>
      <c r="C190" s="65"/>
      <c r="D190" s="66"/>
      <c r="E190" s="70"/>
      <c r="F190" s="116"/>
    </row>
    <row r="191" spans="1:8" x14ac:dyDescent="0.2">
      <c r="A191" s="63"/>
      <c r="B191" s="73" t="s">
        <v>139</v>
      </c>
      <c r="C191" s="84">
        <v>3.2</v>
      </c>
      <c r="D191" s="85" t="s">
        <v>8</v>
      </c>
      <c r="E191" s="104">
        <f>E177</f>
        <v>0</v>
      </c>
      <c r="F191" s="105">
        <f>E191*C191</f>
        <v>0</v>
      </c>
    </row>
    <row r="192" spans="1:8" x14ac:dyDescent="0.2">
      <c r="A192" s="63"/>
      <c r="B192" s="73" t="s">
        <v>169</v>
      </c>
      <c r="C192" s="84">
        <v>3.7</v>
      </c>
      <c r="D192" s="85" t="s">
        <v>8</v>
      </c>
      <c r="E192" s="104">
        <f>E179</f>
        <v>0</v>
      </c>
      <c r="F192" s="105">
        <f>E192*C192</f>
        <v>0</v>
      </c>
    </row>
    <row r="193" spans="1:6" x14ac:dyDescent="0.2">
      <c r="A193" s="63"/>
      <c r="B193" s="69" t="s">
        <v>96</v>
      </c>
      <c r="C193" s="65">
        <v>0.3</v>
      </c>
      <c r="D193" s="66" t="s">
        <v>66</v>
      </c>
      <c r="E193" s="102">
        <f>E180</f>
        <v>0</v>
      </c>
      <c r="F193" s="105">
        <f>E193*C193</f>
        <v>0</v>
      </c>
    </row>
    <row r="194" spans="1:6" x14ac:dyDescent="0.2">
      <c r="A194" s="63"/>
      <c r="B194" s="69" t="s">
        <v>98</v>
      </c>
      <c r="C194" s="65">
        <v>0.3</v>
      </c>
      <c r="D194" s="66" t="s">
        <v>33</v>
      </c>
      <c r="E194" s="102">
        <f>E181</f>
        <v>0</v>
      </c>
      <c r="F194" s="105">
        <f>E194*C194</f>
        <v>0</v>
      </c>
    </row>
    <row r="195" spans="1:6" x14ac:dyDescent="0.2">
      <c r="A195" s="63"/>
      <c r="B195" s="69" t="s">
        <v>18</v>
      </c>
      <c r="C195" s="65">
        <v>1</v>
      </c>
      <c r="D195" s="66" t="s">
        <v>66</v>
      </c>
      <c r="E195" s="102">
        <f>E184</f>
        <v>0</v>
      </c>
      <c r="F195" s="105">
        <f t="shared" ref="F195:F200" si="14">E195*C195</f>
        <v>0</v>
      </c>
    </row>
    <row r="196" spans="1:6" x14ac:dyDescent="0.2">
      <c r="A196" s="63"/>
      <c r="B196" s="69" t="s">
        <v>18</v>
      </c>
      <c r="C196" s="65">
        <v>0.5</v>
      </c>
      <c r="D196" s="66" t="s">
        <v>66</v>
      </c>
      <c r="E196" s="102">
        <f>E169</f>
        <v>0</v>
      </c>
      <c r="F196" s="105">
        <f>E196*C196</f>
        <v>0</v>
      </c>
    </row>
    <row r="197" spans="1:6" x14ac:dyDescent="0.2">
      <c r="A197" s="63"/>
      <c r="B197" s="69" t="s">
        <v>43</v>
      </c>
      <c r="C197" s="65">
        <v>2.2999999999999998</v>
      </c>
      <c r="D197" s="66" t="s">
        <v>36</v>
      </c>
      <c r="E197" s="102">
        <f>E185</f>
        <v>0</v>
      </c>
      <c r="F197" s="105">
        <f t="shared" si="14"/>
        <v>0</v>
      </c>
    </row>
    <row r="198" spans="1:6" x14ac:dyDescent="0.2">
      <c r="A198" s="63"/>
      <c r="B198" s="69" t="s">
        <v>90</v>
      </c>
      <c r="C198" s="65">
        <v>3</v>
      </c>
      <c r="D198" s="66" t="s">
        <v>36</v>
      </c>
      <c r="E198" s="102">
        <f>E186</f>
        <v>0</v>
      </c>
      <c r="F198" s="105">
        <f t="shared" si="14"/>
        <v>0</v>
      </c>
    </row>
    <row r="199" spans="1:6" x14ac:dyDescent="0.2">
      <c r="A199" s="63"/>
      <c r="B199" s="69" t="s">
        <v>74</v>
      </c>
      <c r="C199" s="65">
        <v>2</v>
      </c>
      <c r="D199" s="66" t="s">
        <v>36</v>
      </c>
      <c r="E199" s="102">
        <f>E187</f>
        <v>0</v>
      </c>
      <c r="F199" s="105">
        <f t="shared" si="14"/>
        <v>0</v>
      </c>
    </row>
    <row r="200" spans="1:6" x14ac:dyDescent="0.2">
      <c r="A200" s="63"/>
      <c r="B200" s="69" t="s">
        <v>35</v>
      </c>
      <c r="C200" s="65">
        <v>0.125</v>
      </c>
      <c r="D200" s="66" t="s">
        <v>36</v>
      </c>
      <c r="E200" s="102">
        <f>E188</f>
        <v>0</v>
      </c>
      <c r="F200" s="112">
        <f t="shared" si="14"/>
        <v>0</v>
      </c>
    </row>
    <row r="201" spans="1:6" x14ac:dyDescent="0.2">
      <c r="A201" s="74"/>
      <c r="B201" s="75"/>
      <c r="C201" s="76"/>
      <c r="D201" s="77"/>
      <c r="E201" s="108"/>
      <c r="F201" s="120">
        <f>SUM(F191:F200)</f>
        <v>0</v>
      </c>
    </row>
    <row r="204" spans="1:6" x14ac:dyDescent="0.2">
      <c r="A204" s="78">
        <v>15</v>
      </c>
      <c r="B204" s="92" t="s">
        <v>218</v>
      </c>
      <c r="C204" s="97"/>
      <c r="D204" s="98"/>
      <c r="E204" s="99"/>
      <c r="F204" s="83"/>
    </row>
    <row r="205" spans="1:6" x14ac:dyDescent="0.2">
      <c r="A205" s="63"/>
      <c r="B205" s="69" t="s">
        <v>88</v>
      </c>
      <c r="C205" s="65">
        <v>0.35</v>
      </c>
      <c r="D205" s="66" t="s">
        <v>14</v>
      </c>
      <c r="E205" s="102"/>
      <c r="F205" s="105">
        <f t="shared" ref="F205:F211" si="15">E205*C205</f>
        <v>0</v>
      </c>
    </row>
    <row r="206" spans="1:6" x14ac:dyDescent="0.2">
      <c r="A206" s="63"/>
      <c r="B206" s="69" t="s">
        <v>170</v>
      </c>
      <c r="C206" s="65">
        <v>1.4</v>
      </c>
      <c r="D206" s="66" t="s">
        <v>102</v>
      </c>
      <c r="E206" s="102"/>
      <c r="F206" s="105">
        <f t="shared" si="15"/>
        <v>0</v>
      </c>
    </row>
    <row r="207" spans="1:6" x14ac:dyDescent="0.2">
      <c r="A207" s="63"/>
      <c r="B207" s="69" t="s">
        <v>99</v>
      </c>
      <c r="C207" s="65">
        <v>7.0000000000000007E-2</v>
      </c>
      <c r="D207" s="66" t="s">
        <v>33</v>
      </c>
      <c r="E207" s="102"/>
      <c r="F207" s="105">
        <f t="shared" si="15"/>
        <v>0</v>
      </c>
    </row>
    <row r="208" spans="1:6" x14ac:dyDescent="0.2">
      <c r="A208" s="63"/>
      <c r="B208" s="69" t="s">
        <v>100</v>
      </c>
      <c r="C208" s="65">
        <v>2.5000000000000001E-2</v>
      </c>
      <c r="D208" s="66" t="s">
        <v>33</v>
      </c>
      <c r="E208" s="102"/>
      <c r="F208" s="105">
        <f t="shared" si="15"/>
        <v>0</v>
      </c>
    </row>
    <row r="209" spans="1:12" x14ac:dyDescent="0.2">
      <c r="A209" s="63"/>
      <c r="B209" s="69" t="s">
        <v>171</v>
      </c>
      <c r="C209" s="65">
        <v>0.55000000000000004</v>
      </c>
      <c r="D209" s="66" t="s">
        <v>36</v>
      </c>
      <c r="E209" s="102"/>
      <c r="F209" s="105">
        <f t="shared" si="15"/>
        <v>0</v>
      </c>
    </row>
    <row r="210" spans="1:12" x14ac:dyDescent="0.2">
      <c r="A210" s="63"/>
      <c r="B210" s="69" t="s">
        <v>43</v>
      </c>
      <c r="C210" s="65">
        <v>7.4999999999999997E-2</v>
      </c>
      <c r="D210" s="66" t="s">
        <v>36</v>
      </c>
      <c r="E210" s="102"/>
      <c r="F210" s="105">
        <f t="shared" si="15"/>
        <v>0</v>
      </c>
    </row>
    <row r="211" spans="1:12" x14ac:dyDescent="0.2">
      <c r="A211" s="63"/>
      <c r="B211" s="69" t="s">
        <v>35</v>
      </c>
      <c r="C211" s="65">
        <v>0.08</v>
      </c>
      <c r="D211" s="66" t="s">
        <v>36</v>
      </c>
      <c r="E211" s="102"/>
      <c r="F211" s="112">
        <f t="shared" si="15"/>
        <v>0</v>
      </c>
    </row>
    <row r="212" spans="1:12" x14ac:dyDescent="0.2">
      <c r="A212" s="63"/>
      <c r="B212" s="69"/>
      <c r="C212" s="65"/>
      <c r="D212" s="66"/>
      <c r="E212" s="110"/>
      <c r="F212" s="120">
        <f>SUM(F205:F211)</f>
        <v>0</v>
      </c>
    </row>
    <row r="213" spans="1:12" x14ac:dyDescent="0.2">
      <c r="A213" s="88"/>
      <c r="B213" s="64" t="s">
        <v>224</v>
      </c>
      <c r="C213" s="95"/>
      <c r="D213" s="95"/>
      <c r="E213" s="95"/>
      <c r="F213" s="117"/>
    </row>
    <row r="214" spans="1:12" x14ac:dyDescent="0.2">
      <c r="A214" s="88"/>
      <c r="B214" s="73" t="s">
        <v>139</v>
      </c>
      <c r="C214" s="84">
        <v>6.5</v>
      </c>
      <c r="D214" s="85" t="s">
        <v>8</v>
      </c>
      <c r="E214" s="104"/>
      <c r="F214" s="105">
        <f t="shared" ref="F214:F225" si="16">E214*C214</f>
        <v>0</v>
      </c>
    </row>
    <row r="215" spans="1:12" x14ac:dyDescent="0.2">
      <c r="A215" s="88"/>
      <c r="B215" s="69" t="s">
        <v>101</v>
      </c>
      <c r="C215" s="84">
        <v>11</v>
      </c>
      <c r="D215" s="85" t="s">
        <v>8</v>
      </c>
      <c r="E215" s="104"/>
      <c r="F215" s="105">
        <f t="shared" si="16"/>
        <v>0</v>
      </c>
    </row>
    <row r="216" spans="1:12" x14ac:dyDescent="0.2">
      <c r="A216" s="88"/>
      <c r="B216" s="73" t="s">
        <v>169</v>
      </c>
      <c r="C216" s="84">
        <v>3</v>
      </c>
      <c r="D216" s="85" t="s">
        <v>8</v>
      </c>
      <c r="E216" s="104"/>
      <c r="F216" s="105">
        <f>E216*C216</f>
        <v>0</v>
      </c>
    </row>
    <row r="217" spans="1:12" x14ac:dyDescent="0.2">
      <c r="A217" s="88"/>
      <c r="B217" s="69" t="s">
        <v>96</v>
      </c>
      <c r="C217" s="65">
        <v>1</v>
      </c>
      <c r="D217" s="66" t="s">
        <v>66</v>
      </c>
      <c r="E217" s="102"/>
      <c r="F217" s="105">
        <f t="shared" si="16"/>
        <v>0</v>
      </c>
    </row>
    <row r="218" spans="1:12" x14ac:dyDescent="0.2">
      <c r="A218" s="88"/>
      <c r="B218" s="69" t="s">
        <v>98</v>
      </c>
      <c r="C218" s="65">
        <v>1</v>
      </c>
      <c r="D218" s="66" t="s">
        <v>33</v>
      </c>
      <c r="E218" s="102"/>
      <c r="F218" s="105">
        <f t="shared" si="16"/>
        <v>0</v>
      </c>
      <c r="H218" s="55"/>
      <c r="I218" s="43"/>
      <c r="J218" s="41"/>
      <c r="K218" s="44"/>
      <c r="L218" s="44"/>
    </row>
    <row r="219" spans="1:12" x14ac:dyDescent="0.2">
      <c r="A219" s="88"/>
      <c r="B219" s="73" t="s">
        <v>129</v>
      </c>
      <c r="C219" s="65">
        <v>10</v>
      </c>
      <c r="D219" s="66" t="s">
        <v>132</v>
      </c>
      <c r="E219" s="102"/>
      <c r="F219" s="105">
        <f t="shared" si="16"/>
        <v>0</v>
      </c>
      <c r="H219" s="55"/>
      <c r="I219" s="43"/>
      <c r="J219" s="41"/>
      <c r="K219" s="44"/>
      <c r="L219" s="44"/>
    </row>
    <row r="220" spans="1:12" x14ac:dyDescent="0.2">
      <c r="A220" s="88"/>
      <c r="B220" s="73" t="s">
        <v>225</v>
      </c>
      <c r="C220" s="65">
        <f>0.25*2.25*4</f>
        <v>2.25</v>
      </c>
      <c r="D220" s="66" t="s">
        <v>102</v>
      </c>
      <c r="E220" s="102"/>
      <c r="F220" s="105">
        <f>E220*C220</f>
        <v>0</v>
      </c>
      <c r="H220" s="55"/>
      <c r="I220" s="43"/>
      <c r="J220" s="41"/>
      <c r="K220" s="44"/>
      <c r="L220" s="44"/>
    </row>
    <row r="221" spans="1:12" x14ac:dyDescent="0.2">
      <c r="A221" s="88"/>
      <c r="B221" s="69" t="s">
        <v>18</v>
      </c>
      <c r="C221" s="65">
        <v>4.5</v>
      </c>
      <c r="D221" s="66" t="s">
        <v>66</v>
      </c>
      <c r="E221" s="102"/>
      <c r="F221" s="105">
        <f t="shared" si="16"/>
        <v>0</v>
      </c>
    </row>
    <row r="222" spans="1:12" x14ac:dyDescent="0.2">
      <c r="A222" s="88"/>
      <c r="B222" s="69" t="s">
        <v>43</v>
      </c>
      <c r="C222" s="65">
        <v>3</v>
      </c>
      <c r="D222" s="66" t="s">
        <v>36</v>
      </c>
      <c r="E222" s="102"/>
      <c r="F222" s="105">
        <f t="shared" si="16"/>
        <v>0</v>
      </c>
    </row>
    <row r="223" spans="1:12" x14ac:dyDescent="0.2">
      <c r="A223" s="88"/>
      <c r="B223" s="69" t="s">
        <v>90</v>
      </c>
      <c r="C223" s="65">
        <v>4</v>
      </c>
      <c r="D223" s="66" t="s">
        <v>36</v>
      </c>
      <c r="E223" s="102"/>
      <c r="F223" s="105">
        <f t="shared" si="16"/>
        <v>0</v>
      </c>
    </row>
    <row r="224" spans="1:12" x14ac:dyDescent="0.2">
      <c r="A224" s="88"/>
      <c r="B224" s="69" t="s">
        <v>74</v>
      </c>
      <c r="C224" s="65">
        <v>2.5</v>
      </c>
      <c r="D224" s="66" t="s">
        <v>36</v>
      </c>
      <c r="E224" s="102"/>
      <c r="F224" s="105">
        <f t="shared" si="16"/>
        <v>0</v>
      </c>
    </row>
    <row r="225" spans="1:6" x14ac:dyDescent="0.2">
      <c r="A225" s="88"/>
      <c r="B225" s="69" t="s">
        <v>35</v>
      </c>
      <c r="C225" s="65">
        <v>0.01</v>
      </c>
      <c r="D225" s="66" t="s">
        <v>36</v>
      </c>
      <c r="E225" s="102"/>
      <c r="F225" s="112">
        <f t="shared" si="16"/>
        <v>0</v>
      </c>
    </row>
    <row r="226" spans="1:6" x14ac:dyDescent="0.2">
      <c r="A226" s="88"/>
      <c r="B226" s="69"/>
      <c r="C226" s="65"/>
      <c r="D226" s="66"/>
      <c r="E226" s="107"/>
      <c r="F226" s="120">
        <f>SUM(F214:F225)</f>
        <v>0</v>
      </c>
    </row>
    <row r="227" spans="1:6" x14ac:dyDescent="0.2">
      <c r="A227" s="63">
        <v>16</v>
      </c>
      <c r="B227" s="64" t="s">
        <v>172</v>
      </c>
      <c r="C227" s="65"/>
      <c r="D227" s="66"/>
      <c r="E227" s="70"/>
      <c r="F227" s="116"/>
    </row>
    <row r="228" spans="1:6" x14ac:dyDescent="0.2">
      <c r="A228" s="63"/>
      <c r="B228" s="69" t="s">
        <v>273</v>
      </c>
      <c r="C228" s="65">
        <v>1</v>
      </c>
      <c r="D228" s="66" t="s">
        <v>274</v>
      </c>
      <c r="E228" s="102"/>
      <c r="F228" s="106">
        <f>E228*C228</f>
        <v>0</v>
      </c>
    </row>
    <row r="229" spans="1:6" x14ac:dyDescent="0.2">
      <c r="A229" s="63"/>
      <c r="B229" s="69" t="s">
        <v>174</v>
      </c>
      <c r="C229" s="65">
        <v>2</v>
      </c>
      <c r="D229" s="66" t="s">
        <v>189</v>
      </c>
      <c r="E229" s="102"/>
      <c r="F229" s="106">
        <f>E229*C229</f>
        <v>0</v>
      </c>
    </row>
    <row r="230" spans="1:6" x14ac:dyDescent="0.2">
      <c r="A230" s="63"/>
      <c r="B230" s="69" t="s">
        <v>175</v>
      </c>
      <c r="C230" s="65">
        <v>4</v>
      </c>
      <c r="D230" s="66" t="s">
        <v>15</v>
      </c>
      <c r="E230" s="102"/>
      <c r="F230" s="106">
        <f t="shared" ref="F230:F254" si="17">E230*C230</f>
        <v>0</v>
      </c>
    </row>
    <row r="231" spans="1:6" x14ac:dyDescent="0.2">
      <c r="A231" s="63"/>
      <c r="B231" s="69" t="s">
        <v>190</v>
      </c>
      <c r="C231" s="65">
        <v>2</v>
      </c>
      <c r="D231" s="66" t="s">
        <v>15</v>
      </c>
      <c r="E231" s="102"/>
      <c r="F231" s="106">
        <f t="shared" si="17"/>
        <v>0</v>
      </c>
    </row>
    <row r="232" spans="1:6" x14ac:dyDescent="0.2">
      <c r="A232" s="63"/>
      <c r="B232" s="69" t="s">
        <v>176</v>
      </c>
      <c r="C232" s="65">
        <v>2</v>
      </c>
      <c r="D232" s="66" t="s">
        <v>15</v>
      </c>
      <c r="E232" s="102"/>
      <c r="F232" s="106">
        <f t="shared" si="17"/>
        <v>0</v>
      </c>
    </row>
    <row r="233" spans="1:6" x14ac:dyDescent="0.2">
      <c r="A233" s="63"/>
      <c r="B233" s="69" t="s">
        <v>177</v>
      </c>
      <c r="C233" s="65">
        <v>2</v>
      </c>
      <c r="D233" s="66" t="s">
        <v>191</v>
      </c>
      <c r="E233" s="102"/>
      <c r="F233" s="113">
        <f t="shared" si="17"/>
        <v>0</v>
      </c>
    </row>
    <row r="234" spans="1:6" x14ac:dyDescent="0.2">
      <c r="A234" s="63"/>
      <c r="B234" s="69" t="s">
        <v>178</v>
      </c>
      <c r="C234" s="65">
        <v>1</v>
      </c>
      <c r="D234" s="66" t="s">
        <v>29</v>
      </c>
      <c r="E234" s="110"/>
      <c r="F234" s="106">
        <f t="shared" si="17"/>
        <v>0</v>
      </c>
    </row>
    <row r="235" spans="1:6" x14ac:dyDescent="0.2">
      <c r="A235" s="63"/>
      <c r="B235" s="64" t="s">
        <v>265</v>
      </c>
      <c r="C235" s="65"/>
      <c r="D235" s="66"/>
      <c r="E235" s="70"/>
      <c r="F235" s="117"/>
    </row>
    <row r="236" spans="1:6" x14ac:dyDescent="0.2">
      <c r="A236" s="63"/>
      <c r="B236" s="100" t="s">
        <v>196</v>
      </c>
      <c r="C236" s="65">
        <v>12</v>
      </c>
      <c r="D236" s="66" t="s">
        <v>184</v>
      </c>
      <c r="E236" s="102"/>
      <c r="F236" s="106">
        <f t="shared" si="17"/>
        <v>0</v>
      </c>
    </row>
    <row r="237" spans="1:6" x14ac:dyDescent="0.2">
      <c r="A237" s="63"/>
      <c r="B237" s="100" t="s">
        <v>180</v>
      </c>
      <c r="C237" s="65">
        <v>8</v>
      </c>
      <c r="D237" s="66" t="s">
        <v>8</v>
      </c>
      <c r="E237" s="102"/>
      <c r="F237" s="106">
        <f t="shared" si="17"/>
        <v>0</v>
      </c>
    </row>
    <row r="238" spans="1:6" x14ac:dyDescent="0.2">
      <c r="A238" s="63"/>
      <c r="B238" s="100" t="s">
        <v>275</v>
      </c>
      <c r="C238" s="65">
        <v>1</v>
      </c>
      <c r="D238" s="66" t="s">
        <v>186</v>
      </c>
      <c r="E238" s="102"/>
      <c r="F238" s="106">
        <f t="shared" si="17"/>
        <v>0</v>
      </c>
    </row>
    <row r="239" spans="1:6" x14ac:dyDescent="0.2">
      <c r="A239" s="63"/>
      <c r="B239" s="100" t="s">
        <v>187</v>
      </c>
      <c r="C239" s="65">
        <v>1</v>
      </c>
      <c r="D239" s="66" t="s">
        <v>185</v>
      </c>
      <c r="E239" s="102"/>
      <c r="F239" s="106">
        <f t="shared" si="17"/>
        <v>0</v>
      </c>
    </row>
    <row r="240" spans="1:6" x14ac:dyDescent="0.2">
      <c r="A240" s="63"/>
      <c r="B240" s="100" t="s">
        <v>188</v>
      </c>
      <c r="C240" s="65">
        <v>12</v>
      </c>
      <c r="D240" s="66" t="s">
        <v>15</v>
      </c>
      <c r="E240" s="102"/>
      <c r="F240" s="106">
        <f t="shared" si="17"/>
        <v>0</v>
      </c>
    </row>
    <row r="241" spans="1:6" x14ac:dyDescent="0.2">
      <c r="A241" s="63"/>
      <c r="B241" s="100" t="s">
        <v>99</v>
      </c>
      <c r="C241" s="65">
        <v>0.1</v>
      </c>
      <c r="D241" s="66" t="s">
        <v>33</v>
      </c>
      <c r="E241" s="102"/>
      <c r="F241" s="106">
        <f t="shared" si="17"/>
        <v>0</v>
      </c>
    </row>
    <row r="242" spans="1:6" x14ac:dyDescent="0.2">
      <c r="A242" s="63"/>
      <c r="B242" s="100" t="s">
        <v>100</v>
      </c>
      <c r="C242" s="65">
        <v>0.15</v>
      </c>
      <c r="D242" s="66" t="s">
        <v>33</v>
      </c>
      <c r="E242" s="102"/>
      <c r="F242" s="113">
        <f t="shared" si="17"/>
        <v>0</v>
      </c>
    </row>
    <row r="243" spans="1:6" x14ac:dyDescent="0.2">
      <c r="A243" s="63"/>
      <c r="B243" s="69" t="s">
        <v>179</v>
      </c>
      <c r="C243" s="65">
        <v>1</v>
      </c>
      <c r="D243" s="66" t="s">
        <v>29</v>
      </c>
      <c r="E243" s="110"/>
      <c r="F243" s="106">
        <f t="shared" si="17"/>
        <v>0</v>
      </c>
    </row>
    <row r="244" spans="1:6" x14ac:dyDescent="0.2">
      <c r="A244" s="63"/>
      <c r="B244" s="300" t="s">
        <v>181</v>
      </c>
      <c r="C244" s="65"/>
      <c r="D244" s="66"/>
      <c r="E244" s="70"/>
      <c r="F244" s="117"/>
    </row>
    <row r="245" spans="1:6" x14ac:dyDescent="0.2">
      <c r="A245" s="63"/>
      <c r="B245" s="100" t="s">
        <v>183</v>
      </c>
      <c r="C245" s="65">
        <v>6</v>
      </c>
      <c r="D245" s="66" t="s">
        <v>14</v>
      </c>
      <c r="E245" s="102"/>
      <c r="F245" s="106">
        <f t="shared" si="17"/>
        <v>0</v>
      </c>
    </row>
    <row r="246" spans="1:6" x14ac:dyDescent="0.2">
      <c r="A246" s="157"/>
      <c r="B246" s="299" t="s">
        <v>143</v>
      </c>
      <c r="C246" s="158">
        <v>1</v>
      </c>
      <c r="D246" s="159" t="s">
        <v>15</v>
      </c>
      <c r="E246" s="160"/>
      <c r="F246" s="113">
        <f t="shared" si="17"/>
        <v>0</v>
      </c>
    </row>
    <row r="247" spans="1:6" x14ac:dyDescent="0.2">
      <c r="A247" s="78"/>
      <c r="B247" s="363" t="s">
        <v>43</v>
      </c>
      <c r="C247" s="97">
        <v>3</v>
      </c>
      <c r="D247" s="98" t="s">
        <v>36</v>
      </c>
      <c r="E247" s="161"/>
      <c r="F247" s="162">
        <f t="shared" si="17"/>
        <v>0</v>
      </c>
    </row>
    <row r="248" spans="1:6" x14ac:dyDescent="0.2">
      <c r="A248" s="63"/>
      <c r="B248" s="100" t="s">
        <v>192</v>
      </c>
      <c r="C248" s="65">
        <v>2.5</v>
      </c>
      <c r="D248" s="66" t="s">
        <v>36</v>
      </c>
      <c r="E248" s="102"/>
      <c r="F248" s="103">
        <f t="shared" si="17"/>
        <v>0</v>
      </c>
    </row>
    <row r="249" spans="1:6" x14ac:dyDescent="0.2">
      <c r="A249" s="63"/>
      <c r="B249" s="100" t="s">
        <v>193</v>
      </c>
      <c r="C249" s="65">
        <v>1</v>
      </c>
      <c r="D249" s="66" t="s">
        <v>36</v>
      </c>
      <c r="E249" s="102"/>
      <c r="F249" s="103">
        <f>E249*C249</f>
        <v>0</v>
      </c>
    </row>
    <row r="250" spans="1:6" x14ac:dyDescent="0.2">
      <c r="A250" s="63"/>
      <c r="B250" s="100" t="s">
        <v>194</v>
      </c>
      <c r="C250" s="65">
        <v>2.5</v>
      </c>
      <c r="D250" s="66" t="s">
        <v>36</v>
      </c>
      <c r="E250" s="102"/>
      <c r="F250" s="103">
        <f>E250*C250</f>
        <v>0</v>
      </c>
    </row>
    <row r="251" spans="1:6" x14ac:dyDescent="0.2">
      <c r="A251" s="63"/>
      <c r="B251" s="100" t="s">
        <v>195</v>
      </c>
      <c r="C251" s="65">
        <v>2.5</v>
      </c>
      <c r="D251" s="66" t="s">
        <v>36</v>
      </c>
      <c r="E251" s="102"/>
      <c r="F251" s="103">
        <f>E251*C251</f>
        <v>0</v>
      </c>
    </row>
    <row r="252" spans="1:6" x14ac:dyDescent="0.2">
      <c r="A252" s="63"/>
      <c r="B252" s="100" t="s">
        <v>197</v>
      </c>
      <c r="C252" s="65">
        <v>2</v>
      </c>
      <c r="D252" s="66" t="s">
        <v>36</v>
      </c>
      <c r="E252" s="102"/>
      <c r="F252" s="103">
        <f>E252*C252</f>
        <v>0</v>
      </c>
    </row>
    <row r="253" spans="1:6" x14ac:dyDescent="0.2">
      <c r="A253" s="63"/>
      <c r="B253" s="100" t="s">
        <v>74</v>
      </c>
      <c r="C253" s="65">
        <v>1.5</v>
      </c>
      <c r="D253" s="66" t="s">
        <v>36</v>
      </c>
      <c r="E253" s="102"/>
      <c r="F253" s="103">
        <f t="shared" si="17"/>
        <v>0</v>
      </c>
    </row>
    <row r="254" spans="1:6" x14ac:dyDescent="0.2">
      <c r="A254" s="63"/>
      <c r="B254" s="100" t="s">
        <v>35</v>
      </c>
      <c r="C254" s="65">
        <v>0.1</v>
      </c>
      <c r="D254" s="66" t="s">
        <v>36</v>
      </c>
      <c r="E254" s="102"/>
      <c r="F254" s="111">
        <f t="shared" si="17"/>
        <v>0</v>
      </c>
    </row>
    <row r="255" spans="1:6" x14ac:dyDescent="0.2">
      <c r="A255" s="74"/>
      <c r="B255" s="101"/>
      <c r="C255" s="76"/>
      <c r="D255" s="77"/>
      <c r="E255" s="108"/>
      <c r="F255" s="118">
        <f>SUM(F229:F254)</f>
        <v>0</v>
      </c>
    </row>
    <row r="257" spans="5:6" x14ac:dyDescent="0.2">
      <c r="E257" s="393" t="s">
        <v>293</v>
      </c>
      <c r="F257" s="393"/>
    </row>
    <row r="258" spans="5:6" x14ac:dyDescent="0.2">
      <c r="E258" s="393" t="s">
        <v>292</v>
      </c>
      <c r="F258" s="393"/>
    </row>
    <row r="263" spans="5:6" x14ac:dyDescent="0.2">
      <c r="E263" s="394"/>
      <c r="F263" s="394"/>
    </row>
    <row r="264" spans="5:6" x14ac:dyDescent="0.2">
      <c r="E264" s="395" t="s">
        <v>250</v>
      </c>
      <c r="F264" s="395"/>
    </row>
  </sheetData>
  <mergeCells count="5">
    <mergeCell ref="A1:F1"/>
    <mergeCell ref="E257:F257"/>
    <mergeCell ref="E258:F258"/>
    <mergeCell ref="E263:F263"/>
    <mergeCell ref="E264:F264"/>
  </mergeCells>
  <pageMargins left="0.59055118110236204" right="0.196850393700787" top="0.55118110200000003" bottom="0" header="0.31496062992126" footer="0.31496062992126"/>
  <pageSetup paperSize="5" orientation="portrait" horizontalDpi="4294967293" r:id="rId1"/>
  <rowBreaks count="3" manualBreakCount="3">
    <brk id="68" max="5" man="1"/>
    <brk id="135" max="5" man="1"/>
    <brk id="203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opLeftCell="A70" workbookViewId="0">
      <selection activeCell="D65" sqref="D65"/>
    </sheetView>
  </sheetViews>
  <sheetFormatPr defaultRowHeight="12.75" x14ac:dyDescent="0.2"/>
  <cols>
    <col min="1" max="1" width="4.7109375" customWidth="1"/>
    <col min="3" max="3" width="28.28515625" customWidth="1"/>
    <col min="4" max="4" width="25.28515625" customWidth="1"/>
    <col min="5" max="5" width="21" customWidth="1"/>
  </cols>
  <sheetData>
    <row r="1" spans="1:5" x14ac:dyDescent="0.2">
      <c r="A1" s="398" t="s">
        <v>251</v>
      </c>
      <c r="B1" s="398"/>
      <c r="C1" s="398"/>
      <c r="D1" s="398"/>
      <c r="E1" s="398"/>
    </row>
    <row r="2" spans="1:5" x14ac:dyDescent="0.2">
      <c r="A2" s="398" t="s">
        <v>303</v>
      </c>
      <c r="B2" s="398"/>
      <c r="C2" s="398"/>
      <c r="D2" s="398"/>
      <c r="E2" s="398"/>
    </row>
    <row r="3" spans="1:5" x14ac:dyDescent="0.2">
      <c r="A3" s="207"/>
      <c r="B3" s="207"/>
      <c r="C3" s="207"/>
      <c r="D3" s="207"/>
      <c r="E3" s="207"/>
    </row>
    <row r="4" spans="1:5" ht="15" x14ac:dyDescent="0.25">
      <c r="A4" s="179" t="s">
        <v>252</v>
      </c>
      <c r="B4" s="180"/>
      <c r="C4" s="179" t="s">
        <v>266</v>
      </c>
      <c r="D4" s="179"/>
      <c r="E4" s="179"/>
    </row>
    <row r="5" spans="1:5" ht="15" x14ac:dyDescent="0.25">
      <c r="A5" s="179"/>
      <c r="B5" s="180"/>
      <c r="C5" s="179" t="s">
        <v>255</v>
      </c>
      <c r="D5" s="179"/>
      <c r="E5" s="179"/>
    </row>
    <row r="6" spans="1:5" ht="15" x14ac:dyDescent="0.25">
      <c r="A6" s="181" t="s">
        <v>253</v>
      </c>
      <c r="B6" s="182"/>
      <c r="C6" s="181" t="s">
        <v>256</v>
      </c>
      <c r="D6" s="182"/>
      <c r="E6" s="183"/>
    </row>
    <row r="7" spans="1:5" ht="15" x14ac:dyDescent="0.25">
      <c r="A7" s="181"/>
      <c r="B7" s="182"/>
      <c r="C7" s="181" t="s">
        <v>257</v>
      </c>
      <c r="D7" s="182"/>
      <c r="E7" s="183"/>
    </row>
    <row r="8" spans="1:5" ht="15" x14ac:dyDescent="0.25">
      <c r="A8" s="181" t="s">
        <v>254</v>
      </c>
      <c r="B8" s="182"/>
      <c r="C8" s="181" t="s">
        <v>258</v>
      </c>
      <c r="D8" s="182"/>
      <c r="E8" s="183"/>
    </row>
    <row r="9" spans="1:5" ht="15.75" x14ac:dyDescent="0.25">
      <c r="A9" s="184"/>
      <c r="B9" s="184"/>
      <c r="C9" s="184"/>
      <c r="D9" s="184"/>
      <c r="E9" s="185"/>
    </row>
    <row r="10" spans="1:5" ht="15.75" x14ac:dyDescent="0.25">
      <c r="A10" s="184"/>
      <c r="B10" s="184"/>
      <c r="C10" s="186"/>
      <c r="D10" s="186"/>
      <c r="E10" s="185"/>
    </row>
    <row r="11" spans="1:5" x14ac:dyDescent="0.2">
      <c r="A11" s="187"/>
      <c r="B11" s="187"/>
      <c r="C11" s="187"/>
      <c r="D11" s="187"/>
      <c r="E11" s="187"/>
    </row>
    <row r="12" spans="1:5" x14ac:dyDescent="0.2">
      <c r="A12" s="223" t="s">
        <v>0</v>
      </c>
      <c r="B12" s="399" t="s">
        <v>60</v>
      </c>
      <c r="C12" s="400"/>
      <c r="D12" s="208"/>
      <c r="E12" s="223" t="s">
        <v>241</v>
      </c>
    </row>
    <row r="13" spans="1:5" ht="14.25" x14ac:dyDescent="0.2">
      <c r="A13" s="322" t="s">
        <v>1</v>
      </c>
      <c r="B13" s="301" t="s">
        <v>278</v>
      </c>
      <c r="C13" s="302"/>
      <c r="D13" s="303"/>
      <c r="E13" s="304">
        <f>'rab finis'!G20</f>
        <v>0</v>
      </c>
    </row>
    <row r="14" spans="1:5" ht="14.25" x14ac:dyDescent="0.2">
      <c r="A14" s="322" t="s">
        <v>1</v>
      </c>
      <c r="B14" s="301" t="s">
        <v>277</v>
      </c>
      <c r="C14" s="302"/>
      <c r="D14" s="303"/>
      <c r="E14" s="304">
        <f>'rab finis'!G39</f>
        <v>0</v>
      </c>
    </row>
    <row r="15" spans="1:5" ht="14.25" x14ac:dyDescent="0.2">
      <c r="A15" s="322" t="s">
        <v>1</v>
      </c>
      <c r="B15" s="301" t="s">
        <v>279</v>
      </c>
      <c r="C15" s="302"/>
      <c r="D15" s="303"/>
      <c r="E15" s="304">
        <f>'rab finis'!G48</f>
        <v>0</v>
      </c>
    </row>
    <row r="16" spans="1:5" ht="14.25" x14ac:dyDescent="0.2">
      <c r="A16" s="190"/>
      <c r="B16" s="191"/>
      <c r="C16" s="212" t="s">
        <v>242</v>
      </c>
      <c r="D16" s="213"/>
      <c r="E16" s="192">
        <f>SUM(E13:E15)</f>
        <v>0</v>
      </c>
    </row>
    <row r="17" spans="1:5" ht="14.25" x14ac:dyDescent="0.2">
      <c r="A17" s="193"/>
      <c r="B17" s="194"/>
      <c r="C17" s="214" t="s">
        <v>243</v>
      </c>
      <c r="D17" s="215"/>
      <c r="E17" s="195">
        <f>E16*0.1</f>
        <v>0</v>
      </c>
    </row>
    <row r="18" spans="1:5" ht="14.25" x14ac:dyDescent="0.2">
      <c r="A18" s="196"/>
      <c r="B18" s="188"/>
      <c r="C18" s="216" t="s">
        <v>244</v>
      </c>
      <c r="D18" s="217"/>
      <c r="E18" s="189">
        <f>E16+E17</f>
        <v>0</v>
      </c>
    </row>
    <row r="19" spans="1:5" x14ac:dyDescent="0.2">
      <c r="A19" s="196"/>
      <c r="B19" s="188"/>
      <c r="C19" s="216" t="s">
        <v>245</v>
      </c>
      <c r="D19" s="217"/>
      <c r="E19" s="197">
        <f>INT(E18/1000)*1000</f>
        <v>0</v>
      </c>
    </row>
    <row r="20" spans="1:5" x14ac:dyDescent="0.2">
      <c r="A20" s="198"/>
      <c r="B20" s="218" t="s">
        <v>304</v>
      </c>
      <c r="C20" s="209"/>
      <c r="D20" s="209"/>
      <c r="E20" s="199"/>
    </row>
    <row r="21" spans="1:5" x14ac:dyDescent="0.2">
      <c r="A21" s="200"/>
      <c r="B21" s="201"/>
      <c r="C21" s="219"/>
      <c r="D21" s="219"/>
      <c r="E21" s="202"/>
    </row>
    <row r="22" spans="1:5" x14ac:dyDescent="0.2">
      <c r="A22" s="203"/>
      <c r="B22" s="203"/>
      <c r="C22" s="203"/>
      <c r="D22" s="203"/>
      <c r="E22" s="203"/>
    </row>
    <row r="23" spans="1:5" x14ac:dyDescent="0.2">
      <c r="A23" s="204"/>
      <c r="B23" s="204"/>
      <c r="C23" s="204"/>
      <c r="D23" s="204"/>
      <c r="E23" s="204"/>
    </row>
    <row r="24" spans="1:5" ht="15" x14ac:dyDescent="0.25">
      <c r="A24" s="204"/>
      <c r="B24" s="220"/>
      <c r="C24" s="204"/>
      <c r="D24" s="401" t="s">
        <v>300</v>
      </c>
      <c r="E24" s="401"/>
    </row>
    <row r="25" spans="1:5" ht="15" x14ac:dyDescent="0.25">
      <c r="A25" s="204"/>
      <c r="B25" s="220"/>
      <c r="C25" s="204"/>
      <c r="D25" s="401" t="s">
        <v>301</v>
      </c>
      <c r="E25" s="401"/>
    </row>
    <row r="26" spans="1:5" ht="15" x14ac:dyDescent="0.25">
      <c r="A26" s="204"/>
      <c r="B26" s="205"/>
      <c r="C26" s="204"/>
      <c r="D26" s="221"/>
      <c r="E26" s="221"/>
    </row>
    <row r="27" spans="1:5" ht="15" x14ac:dyDescent="0.25">
      <c r="A27" s="204"/>
      <c r="B27" s="205"/>
      <c r="C27" s="204"/>
      <c r="D27" s="221"/>
      <c r="E27" s="221"/>
    </row>
    <row r="28" spans="1:5" ht="15" x14ac:dyDescent="0.25">
      <c r="A28" s="204"/>
      <c r="B28" s="206"/>
      <c r="C28" s="204"/>
      <c r="D28" s="221"/>
      <c r="E28" s="221"/>
    </row>
    <row r="29" spans="1:5" ht="15" x14ac:dyDescent="0.25">
      <c r="A29" s="204"/>
      <c r="B29" s="206"/>
      <c r="C29" s="204"/>
      <c r="D29" s="221"/>
      <c r="E29" s="221"/>
    </row>
    <row r="30" spans="1:5" ht="15" x14ac:dyDescent="0.25">
      <c r="A30" s="204"/>
      <c r="B30" s="222"/>
      <c r="C30" s="204"/>
      <c r="D30" s="396"/>
      <c r="E30" s="396"/>
    </row>
    <row r="31" spans="1:5" ht="15" x14ac:dyDescent="0.25">
      <c r="A31" s="204"/>
      <c r="B31" s="220"/>
      <c r="C31" s="204"/>
      <c r="D31" s="397" t="s">
        <v>250</v>
      </c>
      <c r="E31" s="397"/>
    </row>
    <row r="32" spans="1:5" ht="15" x14ac:dyDescent="0.25">
      <c r="A32" s="204"/>
      <c r="B32" s="220"/>
      <c r="C32" s="204"/>
      <c r="D32" s="397"/>
      <c r="E32" s="397"/>
    </row>
    <row r="39" spans="1:5" x14ac:dyDescent="0.2">
      <c r="A39" s="398" t="s">
        <v>251</v>
      </c>
      <c r="B39" s="398"/>
      <c r="C39" s="398"/>
      <c r="D39" s="398"/>
      <c r="E39" s="398"/>
    </row>
    <row r="40" spans="1:5" x14ac:dyDescent="0.2">
      <c r="A40" s="398" t="s">
        <v>298</v>
      </c>
      <c r="B40" s="398"/>
      <c r="C40" s="398"/>
      <c r="D40" s="398"/>
      <c r="E40" s="398"/>
    </row>
    <row r="41" spans="1:5" x14ac:dyDescent="0.2">
      <c r="A41" s="207"/>
      <c r="B41" s="207"/>
      <c r="C41" s="207"/>
      <c r="D41" s="207"/>
      <c r="E41" s="207"/>
    </row>
    <row r="42" spans="1:5" ht="15" x14ac:dyDescent="0.25">
      <c r="A42" s="179" t="s">
        <v>252</v>
      </c>
      <c r="B42" s="180"/>
      <c r="C42" s="179" t="s">
        <v>280</v>
      </c>
      <c r="D42" s="179"/>
      <c r="E42" s="179"/>
    </row>
    <row r="43" spans="1:5" ht="15" x14ac:dyDescent="0.25">
      <c r="A43" s="179"/>
      <c r="B43" s="180"/>
      <c r="C43" s="179" t="s">
        <v>255</v>
      </c>
      <c r="D43" s="179"/>
      <c r="E43" s="179"/>
    </row>
    <row r="44" spans="1:5" ht="15" x14ac:dyDescent="0.25">
      <c r="A44" s="181" t="s">
        <v>253</v>
      </c>
      <c r="B44" s="182"/>
      <c r="C44" s="181" t="s">
        <v>256</v>
      </c>
      <c r="D44" s="182"/>
      <c r="E44" s="183"/>
    </row>
    <row r="45" spans="1:5" ht="15" x14ac:dyDescent="0.25">
      <c r="A45" s="181"/>
      <c r="B45" s="182"/>
      <c r="C45" s="181" t="s">
        <v>257</v>
      </c>
      <c r="D45" s="182"/>
      <c r="E45" s="183"/>
    </row>
    <row r="46" spans="1:5" ht="15" x14ac:dyDescent="0.25">
      <c r="A46" s="181" t="s">
        <v>254</v>
      </c>
      <c r="B46" s="182"/>
      <c r="C46" s="181" t="s">
        <v>258</v>
      </c>
      <c r="D46" s="182"/>
      <c r="E46" s="183"/>
    </row>
    <row r="47" spans="1:5" ht="15.75" x14ac:dyDescent="0.25">
      <c r="A47" s="184"/>
      <c r="B47" s="184"/>
      <c r="C47" s="184"/>
      <c r="D47" s="184"/>
      <c r="E47" s="185"/>
    </row>
    <row r="48" spans="1:5" ht="15.75" x14ac:dyDescent="0.25">
      <c r="A48" s="184"/>
      <c r="B48" s="184"/>
      <c r="C48" s="186"/>
      <c r="D48" s="186"/>
      <c r="E48" s="185"/>
    </row>
    <row r="49" spans="1:5" x14ac:dyDescent="0.2">
      <c r="A49" s="187"/>
      <c r="B49" s="187"/>
      <c r="C49" s="187"/>
      <c r="D49" s="187"/>
      <c r="E49" s="187"/>
    </row>
    <row r="50" spans="1:5" x14ac:dyDescent="0.2">
      <c r="A50" s="223" t="s">
        <v>0</v>
      </c>
      <c r="B50" s="399" t="s">
        <v>60</v>
      </c>
      <c r="C50" s="400"/>
      <c r="D50" s="208"/>
      <c r="E50" s="223" t="s">
        <v>241</v>
      </c>
    </row>
    <row r="51" spans="1:5" ht="14.25" x14ac:dyDescent="0.2">
      <c r="A51" s="322" t="s">
        <v>1</v>
      </c>
      <c r="B51" s="301" t="s">
        <v>281</v>
      </c>
      <c r="C51" s="209"/>
      <c r="D51" s="210"/>
      <c r="E51" s="211">
        <f>'rab finis'!G80</f>
        <v>0</v>
      </c>
    </row>
    <row r="52" spans="1:5" ht="14.25" x14ac:dyDescent="0.2">
      <c r="A52" s="376">
        <v>2</v>
      </c>
      <c r="B52" s="301" t="s">
        <v>282</v>
      </c>
      <c r="C52" s="209"/>
      <c r="D52" s="210"/>
      <c r="E52" s="211">
        <f>'rab finis'!G97</f>
        <v>0</v>
      </c>
    </row>
    <row r="53" spans="1:5" ht="14.25" x14ac:dyDescent="0.2">
      <c r="A53" s="376">
        <v>3</v>
      </c>
      <c r="B53" s="301" t="s">
        <v>283</v>
      </c>
      <c r="C53" s="209"/>
      <c r="D53" s="210"/>
      <c r="E53" s="211">
        <f>'rab finis'!G102</f>
        <v>0</v>
      </c>
    </row>
    <row r="54" spans="1:5" ht="14.25" x14ac:dyDescent="0.2">
      <c r="A54" s="190"/>
      <c r="B54" s="191"/>
      <c r="C54" s="212" t="s">
        <v>242</v>
      </c>
      <c r="D54" s="213"/>
      <c r="E54" s="192">
        <f>SUM(E51:E53)</f>
        <v>0</v>
      </c>
    </row>
    <row r="55" spans="1:5" ht="14.25" x14ac:dyDescent="0.2">
      <c r="A55" s="193"/>
      <c r="B55" s="194"/>
      <c r="C55" s="214" t="s">
        <v>243</v>
      </c>
      <c r="D55" s="215"/>
      <c r="E55" s="195">
        <f>E54*0.1</f>
        <v>0</v>
      </c>
    </row>
    <row r="56" spans="1:5" ht="14.25" x14ac:dyDescent="0.2">
      <c r="A56" s="196"/>
      <c r="B56" s="188"/>
      <c r="C56" s="216" t="s">
        <v>244</v>
      </c>
      <c r="D56" s="217"/>
      <c r="E56" s="189">
        <f>E54+E55</f>
        <v>0</v>
      </c>
    </row>
    <row r="57" spans="1:5" x14ac:dyDescent="0.2">
      <c r="A57" s="196"/>
      <c r="B57" s="188"/>
      <c r="C57" s="216" t="s">
        <v>245</v>
      </c>
      <c r="D57" s="217"/>
      <c r="E57" s="197">
        <f>INT(E56/1000)*1000</f>
        <v>0</v>
      </c>
    </row>
    <row r="58" spans="1:5" x14ac:dyDescent="0.2">
      <c r="A58" s="198"/>
      <c r="B58" s="218" t="s">
        <v>305</v>
      </c>
      <c r="C58" s="209"/>
      <c r="D58" s="209"/>
      <c r="E58" s="199"/>
    </row>
    <row r="59" spans="1:5" x14ac:dyDescent="0.2">
      <c r="A59" s="200"/>
      <c r="B59" s="201"/>
      <c r="C59" s="219"/>
      <c r="D59" s="219"/>
      <c r="E59" s="202"/>
    </row>
    <row r="60" spans="1:5" x14ac:dyDescent="0.2">
      <c r="A60" s="203"/>
      <c r="B60" s="203"/>
      <c r="C60" s="203"/>
      <c r="D60" s="203"/>
      <c r="E60" s="203"/>
    </row>
    <row r="61" spans="1:5" x14ac:dyDescent="0.2">
      <c r="A61" s="204"/>
      <c r="B61" s="204"/>
      <c r="C61" s="204"/>
      <c r="D61" s="204"/>
      <c r="E61" s="204"/>
    </row>
    <row r="62" spans="1:5" ht="15" x14ac:dyDescent="0.25">
      <c r="A62" s="204"/>
      <c r="B62" s="220"/>
      <c r="C62" s="204"/>
      <c r="D62" s="129"/>
      <c r="E62" s="129"/>
    </row>
    <row r="63" spans="1:5" ht="15" x14ac:dyDescent="0.25">
      <c r="A63" s="204"/>
      <c r="B63" s="220"/>
      <c r="C63" s="204"/>
      <c r="D63" s="401" t="s">
        <v>300</v>
      </c>
      <c r="E63" s="401"/>
    </row>
    <row r="64" spans="1:5" ht="15" x14ac:dyDescent="0.25">
      <c r="A64" s="204"/>
      <c r="B64" s="220"/>
      <c r="C64" s="204"/>
      <c r="D64" s="401" t="s">
        <v>301</v>
      </c>
      <c r="E64" s="401"/>
    </row>
    <row r="65" spans="1:5" ht="15" x14ac:dyDescent="0.25">
      <c r="A65" s="204"/>
      <c r="B65" s="205"/>
      <c r="C65" s="204"/>
      <c r="D65" s="221"/>
      <c r="E65" s="221"/>
    </row>
    <row r="66" spans="1:5" ht="15" x14ac:dyDescent="0.25">
      <c r="A66" s="204"/>
      <c r="B66" s="205"/>
      <c r="C66" s="204"/>
      <c r="D66" s="221"/>
      <c r="E66" s="221"/>
    </row>
    <row r="67" spans="1:5" ht="15" x14ac:dyDescent="0.25">
      <c r="A67" s="204"/>
      <c r="B67" s="206"/>
      <c r="C67" s="204"/>
      <c r="D67" s="221"/>
      <c r="E67" s="221"/>
    </row>
    <row r="68" spans="1:5" ht="15" x14ac:dyDescent="0.25">
      <c r="A68" s="204"/>
      <c r="B68" s="206"/>
      <c r="C68" s="204"/>
      <c r="D68" s="221"/>
      <c r="E68" s="221"/>
    </row>
    <row r="69" spans="1:5" ht="15" x14ac:dyDescent="0.25">
      <c r="A69" s="204"/>
      <c r="B69" s="222"/>
      <c r="C69" s="204"/>
      <c r="D69" s="396"/>
      <c r="E69" s="396"/>
    </row>
    <row r="70" spans="1:5" ht="15" x14ac:dyDescent="0.25">
      <c r="A70" s="204"/>
      <c r="B70" s="220"/>
      <c r="C70" s="204"/>
      <c r="D70" s="397" t="s">
        <v>250</v>
      </c>
      <c r="E70" s="397"/>
    </row>
  </sheetData>
  <mergeCells count="15">
    <mergeCell ref="D31:E31"/>
    <mergeCell ref="A1:E1"/>
    <mergeCell ref="A2:E2"/>
    <mergeCell ref="B12:C12"/>
    <mergeCell ref="D25:E25"/>
    <mergeCell ref="D24:E24"/>
    <mergeCell ref="D30:E30"/>
    <mergeCell ref="D69:E69"/>
    <mergeCell ref="D70:E70"/>
    <mergeCell ref="D32:E32"/>
    <mergeCell ref="A39:E39"/>
    <mergeCell ref="A40:E40"/>
    <mergeCell ref="B50:C50"/>
    <mergeCell ref="D63:E63"/>
    <mergeCell ref="D64:E6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selection activeCell="E54" sqref="E54"/>
    </sheetView>
  </sheetViews>
  <sheetFormatPr defaultRowHeight="12.75" x14ac:dyDescent="0.2"/>
  <cols>
    <col min="1" max="1" width="4.85546875" customWidth="1"/>
    <col min="2" max="2" width="21.5703125" customWidth="1"/>
    <col min="3" max="3" width="25.85546875" customWidth="1"/>
    <col min="4" max="4" width="5.5703125" customWidth="1"/>
    <col min="5" max="5" width="8.42578125" style="312" customWidth="1"/>
    <col min="6" max="6" width="12" customWidth="1"/>
    <col min="7" max="7" width="14.85546875" customWidth="1"/>
    <col min="8" max="8" width="22.42578125" style="312" customWidth="1"/>
    <col min="9" max="9" width="18.140625" customWidth="1"/>
  </cols>
  <sheetData>
    <row r="1" spans="1:8" ht="15" x14ac:dyDescent="0.25">
      <c r="A1" s="402"/>
      <c r="B1" s="402"/>
      <c r="C1" s="402"/>
      <c r="D1" s="402"/>
      <c r="E1" s="402"/>
      <c r="F1" s="402"/>
      <c r="G1" s="402"/>
    </row>
    <row r="2" spans="1:8" ht="15" x14ac:dyDescent="0.25">
      <c r="A2" s="402" t="s">
        <v>199</v>
      </c>
      <c r="B2" s="402"/>
      <c r="C2" s="402"/>
      <c r="D2" s="402"/>
      <c r="E2" s="402"/>
      <c r="F2" s="402"/>
      <c r="G2" s="402"/>
    </row>
    <row r="3" spans="1:8" ht="15" x14ac:dyDescent="0.25">
      <c r="A3" s="402"/>
      <c r="B3" s="402"/>
      <c r="C3" s="402"/>
      <c r="D3" s="402"/>
      <c r="E3" s="402"/>
      <c r="F3" s="402"/>
      <c r="G3" s="402"/>
    </row>
    <row r="4" spans="1:8" ht="15" x14ac:dyDescent="0.25">
      <c r="A4" s="127"/>
      <c r="B4" s="285" t="s">
        <v>260</v>
      </c>
      <c r="C4" s="285" t="s">
        <v>267</v>
      </c>
      <c r="D4" s="127"/>
      <c r="E4" s="144"/>
      <c r="F4" s="254"/>
      <c r="G4" s="266"/>
    </row>
    <row r="5" spans="1:8" ht="15" x14ac:dyDescent="0.25">
      <c r="A5" s="127"/>
      <c r="C5" s="403" t="s">
        <v>264</v>
      </c>
      <c r="D5" s="403"/>
      <c r="E5" s="403"/>
      <c r="F5" s="403"/>
      <c r="G5" s="403"/>
    </row>
    <row r="6" spans="1:8" ht="15" x14ac:dyDescent="0.25">
      <c r="A6" s="127"/>
      <c r="B6" s="285" t="s">
        <v>261</v>
      </c>
      <c r="C6" s="285" t="s">
        <v>262</v>
      </c>
      <c r="D6" s="128"/>
      <c r="E6" s="145"/>
      <c r="F6" s="254"/>
      <c r="G6" s="267"/>
    </row>
    <row r="7" spans="1:8" ht="15" x14ac:dyDescent="0.25">
      <c r="A7" s="127"/>
      <c r="B7" s="224" t="s">
        <v>263</v>
      </c>
      <c r="C7" s="224" t="s">
        <v>258</v>
      </c>
      <c r="D7" s="286"/>
      <c r="E7" s="146"/>
      <c r="F7" s="255"/>
      <c r="G7" s="266"/>
    </row>
    <row r="8" spans="1:8" ht="15" x14ac:dyDescent="0.25">
      <c r="A8" s="127"/>
      <c r="B8" s="224"/>
      <c r="C8" s="224"/>
      <c r="D8" s="286"/>
      <c r="E8" s="146"/>
      <c r="F8" s="255"/>
      <c r="G8" s="266"/>
    </row>
    <row r="9" spans="1:8" x14ac:dyDescent="0.2">
      <c r="A9" s="33"/>
      <c r="B9" s="34"/>
      <c r="C9" s="34"/>
      <c r="D9" s="33"/>
      <c r="E9" s="147"/>
      <c r="F9" s="256"/>
      <c r="G9" s="268"/>
    </row>
    <row r="10" spans="1:8" x14ac:dyDescent="0.2">
      <c r="A10" s="404" t="s">
        <v>0</v>
      </c>
      <c r="B10" s="405" t="s">
        <v>60</v>
      </c>
      <c r="C10" s="283"/>
      <c r="D10" s="404" t="s">
        <v>61</v>
      </c>
      <c r="E10" s="408" t="s">
        <v>62</v>
      </c>
      <c r="F10" s="298" t="s">
        <v>63</v>
      </c>
      <c r="G10" s="323" t="s">
        <v>64</v>
      </c>
      <c r="H10" s="414" t="s">
        <v>272</v>
      </c>
    </row>
    <row r="11" spans="1:8" x14ac:dyDescent="0.2">
      <c r="A11" s="404"/>
      <c r="B11" s="405"/>
      <c r="C11" s="284"/>
      <c r="D11" s="404"/>
      <c r="E11" s="408"/>
      <c r="F11" s="265" t="s">
        <v>259</v>
      </c>
      <c r="G11" s="324" t="s">
        <v>259</v>
      </c>
      <c r="H11" s="414"/>
    </row>
    <row r="12" spans="1:8" ht="14.25" x14ac:dyDescent="0.2">
      <c r="A12" s="35" t="s">
        <v>6</v>
      </c>
      <c r="B12" s="289" t="s">
        <v>200</v>
      </c>
      <c r="C12" s="297"/>
      <c r="D12" s="36"/>
      <c r="E12" s="37"/>
      <c r="F12" s="257"/>
      <c r="G12" s="343"/>
      <c r="H12" s="351"/>
    </row>
    <row r="13" spans="1:8" s="148" customFormat="1" x14ac:dyDescent="0.2">
      <c r="A13" s="305">
        <v>1</v>
      </c>
      <c r="B13" s="327" t="s">
        <v>201</v>
      </c>
      <c r="C13" s="328"/>
      <c r="D13" s="305" t="s">
        <v>102</v>
      </c>
      <c r="E13" s="364">
        <f>36*5</f>
        <v>180</v>
      </c>
      <c r="F13" s="329">
        <f>AHS!F10</f>
        <v>0</v>
      </c>
      <c r="G13" s="330">
        <f t="shared" ref="G13:G15" si="0">F13*E13</f>
        <v>0</v>
      </c>
      <c r="H13" s="352"/>
    </row>
    <row r="14" spans="1:8" s="148" customFormat="1" x14ac:dyDescent="0.2">
      <c r="A14" s="305">
        <v>2</v>
      </c>
      <c r="B14" s="327" t="s">
        <v>207</v>
      </c>
      <c r="C14" s="328"/>
      <c r="D14" s="305" t="s">
        <v>202</v>
      </c>
      <c r="E14" s="365">
        <f>0.75*10*5</f>
        <v>37.5</v>
      </c>
      <c r="F14" s="329">
        <f>AHS!F82</f>
        <v>0</v>
      </c>
      <c r="G14" s="330">
        <f t="shared" si="0"/>
        <v>0</v>
      </c>
      <c r="H14" s="352"/>
    </row>
    <row r="15" spans="1:8" s="148" customFormat="1" x14ac:dyDescent="0.2">
      <c r="A15" s="305">
        <v>3</v>
      </c>
      <c r="B15" s="327" t="s">
        <v>217</v>
      </c>
      <c r="C15" s="328"/>
      <c r="D15" s="305" t="s">
        <v>102</v>
      </c>
      <c r="E15" s="366">
        <v>40</v>
      </c>
      <c r="F15" s="329">
        <f>AHS!F212</f>
        <v>0</v>
      </c>
      <c r="G15" s="330">
        <f t="shared" si="0"/>
        <v>0</v>
      </c>
      <c r="H15" s="352"/>
    </row>
    <row r="16" spans="1:8" s="148" customFormat="1" x14ac:dyDescent="0.2">
      <c r="A16" s="305">
        <v>4</v>
      </c>
      <c r="B16" s="327" t="s">
        <v>203</v>
      </c>
      <c r="C16" s="328"/>
      <c r="D16" s="305" t="s">
        <v>14</v>
      </c>
      <c r="E16" s="331">
        <f>(2.2+2.2+6)*2</f>
        <v>20.8</v>
      </c>
      <c r="F16" s="329">
        <f>AHS!F152</f>
        <v>0</v>
      </c>
      <c r="G16" s="359"/>
      <c r="H16" s="355" t="s">
        <v>296</v>
      </c>
    </row>
    <row r="17" spans="1:8" s="148" customFormat="1" x14ac:dyDescent="0.2">
      <c r="A17" s="305">
        <v>5</v>
      </c>
      <c r="B17" s="327" t="s">
        <v>213</v>
      </c>
      <c r="C17" s="332"/>
      <c r="D17" s="305" t="s">
        <v>210</v>
      </c>
      <c r="E17" s="331">
        <v>14</v>
      </c>
      <c r="F17" s="333">
        <f>AHS!F109</f>
        <v>0</v>
      </c>
      <c r="G17" s="359"/>
      <c r="H17" s="355" t="s">
        <v>296</v>
      </c>
    </row>
    <row r="18" spans="1:8" s="148" customFormat="1" x14ac:dyDescent="0.2">
      <c r="A18" s="305">
        <v>6</v>
      </c>
      <c r="B18" s="327" t="s">
        <v>211</v>
      </c>
      <c r="C18" s="332"/>
      <c r="D18" s="305" t="s">
        <v>210</v>
      </c>
      <c r="E18" s="331">
        <v>4</v>
      </c>
      <c r="F18" s="333">
        <f>AHS!F121</f>
        <v>0</v>
      </c>
      <c r="G18" s="359"/>
      <c r="H18" s="355" t="s">
        <v>296</v>
      </c>
    </row>
    <row r="19" spans="1:8" s="148" customFormat="1" x14ac:dyDescent="0.2">
      <c r="A19" s="151">
        <v>7</v>
      </c>
      <c r="B19" s="287" t="s">
        <v>212</v>
      </c>
      <c r="C19" s="346"/>
      <c r="D19" s="151" t="s">
        <v>59</v>
      </c>
      <c r="E19" s="152">
        <v>14</v>
      </c>
      <c r="F19" s="277">
        <f>AHS!F126</f>
        <v>0</v>
      </c>
      <c r="G19" s="360"/>
      <c r="H19" s="355" t="s">
        <v>296</v>
      </c>
    </row>
    <row r="20" spans="1:8" s="148" customFormat="1" ht="14.25" x14ac:dyDescent="0.2">
      <c r="A20" s="306"/>
      <c r="B20" s="314" t="s">
        <v>204</v>
      </c>
      <c r="C20" s="347"/>
      <c r="D20" s="306"/>
      <c r="E20" s="367"/>
      <c r="F20" s="348"/>
      <c r="G20" s="349">
        <f>SUM(G13:G19)</f>
        <v>0</v>
      </c>
      <c r="H20" s="353"/>
    </row>
    <row r="21" spans="1:8" s="148" customFormat="1" ht="14.25" x14ac:dyDescent="0.2">
      <c r="A21" s="307" t="s">
        <v>34</v>
      </c>
      <c r="B21" s="334" t="s">
        <v>205</v>
      </c>
      <c r="C21" s="335"/>
      <c r="D21" s="308"/>
      <c r="E21" s="368"/>
      <c r="F21" s="336"/>
      <c r="G21" s="344"/>
      <c r="H21" s="354"/>
    </row>
    <row r="22" spans="1:8" s="148" customFormat="1" x14ac:dyDescent="0.2">
      <c r="A22" s="305">
        <v>1</v>
      </c>
      <c r="B22" s="327" t="s">
        <v>201</v>
      </c>
      <c r="C22" s="328"/>
      <c r="D22" s="305" t="s">
        <v>102</v>
      </c>
      <c r="E22" s="364">
        <f>(5.5+9+15+2.5+8)*5</f>
        <v>200</v>
      </c>
      <c r="F22" s="329">
        <f>AHS!F10</f>
        <v>0</v>
      </c>
      <c r="G22" s="330">
        <f t="shared" ref="G22:G24" si="1">F22*E22</f>
        <v>0</v>
      </c>
      <c r="H22" s="352"/>
    </row>
    <row r="23" spans="1:8" s="148" customFormat="1" x14ac:dyDescent="0.2">
      <c r="A23" s="305">
        <v>2</v>
      </c>
      <c r="B23" s="327" t="s">
        <v>207</v>
      </c>
      <c r="C23" s="328"/>
      <c r="D23" s="305" t="s">
        <v>202</v>
      </c>
      <c r="E23" s="365">
        <f>0.75*10*5</f>
        <v>37.5</v>
      </c>
      <c r="F23" s="329">
        <f>AHS!F82</f>
        <v>0</v>
      </c>
      <c r="G23" s="330">
        <f t="shared" si="1"/>
        <v>0</v>
      </c>
      <c r="H23" s="352"/>
    </row>
    <row r="24" spans="1:8" s="148" customFormat="1" x14ac:dyDescent="0.2">
      <c r="A24" s="305">
        <v>3</v>
      </c>
      <c r="B24" s="327" t="s">
        <v>217</v>
      </c>
      <c r="C24" s="328"/>
      <c r="D24" s="305" t="s">
        <v>102</v>
      </c>
      <c r="E24" s="366">
        <v>60</v>
      </c>
      <c r="F24" s="329">
        <f>AHS!F212</f>
        <v>0</v>
      </c>
      <c r="G24" s="330">
        <f t="shared" si="1"/>
        <v>0</v>
      </c>
      <c r="H24" s="352"/>
    </row>
    <row r="25" spans="1:8" s="148" customFormat="1" x14ac:dyDescent="0.2">
      <c r="A25" s="305">
        <v>4</v>
      </c>
      <c r="B25" s="337" t="s">
        <v>233</v>
      </c>
      <c r="C25" s="338"/>
      <c r="D25" s="305"/>
      <c r="E25" s="365"/>
      <c r="F25" s="329"/>
      <c r="G25" s="330"/>
      <c r="H25" s="352"/>
    </row>
    <row r="26" spans="1:8" s="148" customFormat="1" x14ac:dyDescent="0.2">
      <c r="A26" s="339" t="s">
        <v>268</v>
      </c>
      <c r="B26" s="153" t="s">
        <v>231</v>
      </c>
      <c r="C26" s="244"/>
      <c r="D26" s="305" t="s">
        <v>202</v>
      </c>
      <c r="E26" s="365">
        <v>6</v>
      </c>
      <c r="F26" s="329">
        <f>AHS!F16</f>
        <v>0</v>
      </c>
      <c r="G26" s="330">
        <f t="shared" ref="G26" si="2">F26*E26</f>
        <v>0</v>
      </c>
      <c r="H26" s="352"/>
    </row>
    <row r="27" spans="1:8" s="148" customFormat="1" x14ac:dyDescent="0.2">
      <c r="A27" s="340" t="s">
        <v>269</v>
      </c>
      <c r="B27" s="153" t="s">
        <v>229</v>
      </c>
      <c r="C27" s="244"/>
      <c r="D27" s="305"/>
      <c r="E27" s="365"/>
      <c r="F27" s="329"/>
      <c r="G27" s="330"/>
      <c r="H27" s="352"/>
    </row>
    <row r="28" spans="1:8" s="148" customFormat="1" x14ac:dyDescent="0.2">
      <c r="A28" s="340" t="s">
        <v>270</v>
      </c>
      <c r="B28" s="341" t="s">
        <v>228</v>
      </c>
      <c r="C28" s="342"/>
      <c r="D28" s="305" t="s">
        <v>202</v>
      </c>
      <c r="E28" s="365">
        <v>3.96</v>
      </c>
      <c r="F28" s="329">
        <f>AHS!F31</f>
        <v>0</v>
      </c>
      <c r="G28" s="330">
        <f t="shared" ref="G28:G31" si="3">F28*E28</f>
        <v>0</v>
      </c>
      <c r="H28" s="352"/>
    </row>
    <row r="29" spans="1:8" s="148" customFormat="1" x14ac:dyDescent="0.2">
      <c r="A29" s="340" t="s">
        <v>269</v>
      </c>
      <c r="B29" s="153" t="s">
        <v>119</v>
      </c>
      <c r="C29" s="244"/>
      <c r="D29" s="305" t="s">
        <v>14</v>
      </c>
      <c r="E29" s="365">
        <v>5</v>
      </c>
      <c r="F29" s="329">
        <f>AHS!F52</f>
        <v>0</v>
      </c>
      <c r="G29" s="330">
        <f t="shared" si="3"/>
        <v>0</v>
      </c>
      <c r="H29" s="352"/>
    </row>
    <row r="30" spans="1:8" s="148" customFormat="1" x14ac:dyDescent="0.2">
      <c r="A30" s="340" t="s">
        <v>271</v>
      </c>
      <c r="B30" s="153" t="s">
        <v>232</v>
      </c>
      <c r="C30" s="244"/>
      <c r="D30" s="154"/>
      <c r="E30" s="155"/>
      <c r="F30" s="329"/>
      <c r="G30" s="330"/>
      <c r="H30" s="352"/>
    </row>
    <row r="31" spans="1:8" s="148" customFormat="1" x14ac:dyDescent="0.2">
      <c r="A31" s="305"/>
      <c r="B31" s="341" t="s">
        <v>230</v>
      </c>
      <c r="C31" s="342"/>
      <c r="D31" s="305" t="s">
        <v>102</v>
      </c>
      <c r="E31" s="365">
        <f>0.8*2.1</f>
        <v>1.6800000000000002</v>
      </c>
      <c r="F31" s="329">
        <f>AHS!F44</f>
        <v>0</v>
      </c>
      <c r="G31" s="330">
        <f t="shared" si="3"/>
        <v>0</v>
      </c>
      <c r="H31" s="352"/>
    </row>
    <row r="32" spans="1:8" s="148" customFormat="1" x14ac:dyDescent="0.2">
      <c r="A32" s="305">
        <v>5</v>
      </c>
      <c r="B32" s="327" t="s">
        <v>203</v>
      </c>
      <c r="C32" s="328"/>
      <c r="D32" s="305" t="s">
        <v>14</v>
      </c>
      <c r="E32" s="331">
        <f>(2.2+2.2+6)*2</f>
        <v>20.8</v>
      </c>
      <c r="F32" s="329">
        <f>AHS!F97</f>
        <v>0</v>
      </c>
      <c r="G32" s="359"/>
      <c r="H32" s="355" t="s">
        <v>296</v>
      </c>
    </row>
    <row r="33" spans="1:9" s="148" customFormat="1" x14ac:dyDescent="0.2">
      <c r="A33" s="305">
        <v>6</v>
      </c>
      <c r="B33" s="327" t="s">
        <v>213</v>
      </c>
      <c r="C33" s="332"/>
      <c r="D33" s="305" t="s">
        <v>210</v>
      </c>
      <c r="E33" s="331">
        <v>16</v>
      </c>
      <c r="F33" s="333">
        <f>AHS!F109</f>
        <v>0</v>
      </c>
      <c r="G33" s="359"/>
      <c r="H33" s="355" t="s">
        <v>296</v>
      </c>
    </row>
    <row r="34" spans="1:9" s="148" customFormat="1" x14ac:dyDescent="0.2">
      <c r="A34" s="305">
        <v>7</v>
      </c>
      <c r="B34" s="327" t="s">
        <v>211</v>
      </c>
      <c r="C34" s="332"/>
      <c r="D34" s="305" t="s">
        <v>210</v>
      </c>
      <c r="E34" s="331">
        <v>4</v>
      </c>
      <c r="F34" s="333">
        <f>AHS!F121</f>
        <v>0</v>
      </c>
      <c r="G34" s="359"/>
      <c r="H34" s="355" t="s">
        <v>296</v>
      </c>
    </row>
    <row r="35" spans="1:9" s="148" customFormat="1" x14ac:dyDescent="0.2">
      <c r="A35" s="305">
        <v>8</v>
      </c>
      <c r="B35" s="327" t="s">
        <v>212</v>
      </c>
      <c r="C35" s="332"/>
      <c r="D35" s="305" t="s">
        <v>59</v>
      </c>
      <c r="E35" s="331">
        <v>16</v>
      </c>
      <c r="F35" s="333">
        <f>AHS!F126</f>
        <v>0</v>
      </c>
      <c r="G35" s="359"/>
      <c r="H35" s="355" t="s">
        <v>296</v>
      </c>
    </row>
    <row r="36" spans="1:9" s="148" customFormat="1" x14ac:dyDescent="0.2">
      <c r="A36" s="305">
        <v>9</v>
      </c>
      <c r="B36" s="310" t="s">
        <v>235</v>
      </c>
      <c r="C36" s="310"/>
      <c r="D36" s="151" t="s">
        <v>59</v>
      </c>
      <c r="E36" s="152">
        <v>1</v>
      </c>
      <c r="F36" s="277">
        <f>AHS!F255</f>
        <v>0</v>
      </c>
      <c r="G36" s="350"/>
      <c r="H36" s="355" t="s">
        <v>296</v>
      </c>
    </row>
    <row r="37" spans="1:9" s="148" customFormat="1" x14ac:dyDescent="0.2">
      <c r="A37" s="305">
        <v>10</v>
      </c>
      <c r="B37" s="327" t="s">
        <v>227</v>
      </c>
      <c r="C37" s="328"/>
      <c r="D37" s="305" t="s">
        <v>59</v>
      </c>
      <c r="E37" s="331">
        <v>2</v>
      </c>
      <c r="F37" s="329">
        <f>AHS!F155</f>
        <v>0</v>
      </c>
      <c r="G37" s="350"/>
      <c r="H37" s="355" t="s">
        <v>296</v>
      </c>
    </row>
    <row r="38" spans="1:9" s="148" customFormat="1" x14ac:dyDescent="0.2">
      <c r="A38" s="151">
        <v>11</v>
      </c>
      <c r="B38" s="287" t="s">
        <v>214</v>
      </c>
      <c r="C38" s="288"/>
      <c r="D38" s="151" t="s">
        <v>210</v>
      </c>
      <c r="E38" s="152">
        <v>3</v>
      </c>
      <c r="F38" s="264">
        <f>AHS!F109</f>
        <v>0</v>
      </c>
      <c r="G38" s="358"/>
      <c r="H38" s="355" t="s">
        <v>296</v>
      </c>
    </row>
    <row r="39" spans="1:9" ht="14.25" x14ac:dyDescent="0.2">
      <c r="A39" s="134"/>
      <c r="B39" s="313" t="s">
        <v>204</v>
      </c>
      <c r="C39" s="315"/>
      <c r="D39" s="134"/>
      <c r="E39" s="369"/>
      <c r="F39" s="258"/>
      <c r="G39" s="345">
        <f>SUM(G22:G37)</f>
        <v>0</v>
      </c>
      <c r="H39" s="356"/>
    </row>
    <row r="40" spans="1:9" ht="14.25" x14ac:dyDescent="0.2">
      <c r="A40" s="35" t="s">
        <v>6</v>
      </c>
      <c r="B40" s="289" t="s">
        <v>206</v>
      </c>
      <c r="C40" s="297"/>
      <c r="D40" s="36"/>
      <c r="E40" s="370"/>
      <c r="F40" s="257"/>
      <c r="G40" s="343"/>
      <c r="H40" s="351"/>
    </row>
    <row r="41" spans="1:9" x14ac:dyDescent="0.2">
      <c r="A41" s="130">
        <v>1</v>
      </c>
      <c r="B41" s="245" t="s">
        <v>201</v>
      </c>
      <c r="C41" s="249"/>
      <c r="D41" s="130" t="s">
        <v>102</v>
      </c>
      <c r="E41" s="371">
        <f>E22</f>
        <v>200</v>
      </c>
      <c r="F41" s="262">
        <f>F22</f>
        <v>0</v>
      </c>
      <c r="G41" s="325">
        <f>F41*E41</f>
        <v>0</v>
      </c>
      <c r="H41" s="357"/>
    </row>
    <row r="42" spans="1:9" x14ac:dyDescent="0.2">
      <c r="A42" s="130">
        <v>2</v>
      </c>
      <c r="B42" s="245" t="s">
        <v>207</v>
      </c>
      <c r="C42" s="249"/>
      <c r="D42" s="130" t="s">
        <v>202</v>
      </c>
      <c r="E42" s="372">
        <f>0.75*10*5</f>
        <v>37.5</v>
      </c>
      <c r="F42" s="262">
        <f>F23</f>
        <v>0</v>
      </c>
      <c r="G42" s="325">
        <f>F42*E42</f>
        <v>0</v>
      </c>
      <c r="H42" s="357"/>
    </row>
    <row r="43" spans="1:9" x14ac:dyDescent="0.2">
      <c r="A43" s="130">
        <v>3</v>
      </c>
      <c r="B43" s="245" t="s">
        <v>217</v>
      </c>
      <c r="C43" s="249"/>
      <c r="D43" s="130" t="s">
        <v>102</v>
      </c>
      <c r="E43" s="373">
        <v>60</v>
      </c>
      <c r="F43" s="262">
        <f>AHS!F212</f>
        <v>0</v>
      </c>
      <c r="G43" s="325">
        <f t="shared" ref="G43" si="4">F43*E43</f>
        <v>0</v>
      </c>
      <c r="H43" s="357"/>
    </row>
    <row r="44" spans="1:9" x14ac:dyDescent="0.2">
      <c r="A44" s="130">
        <v>4</v>
      </c>
      <c r="B44" s="245" t="s">
        <v>203</v>
      </c>
      <c r="C44" s="249"/>
      <c r="D44" s="130" t="s">
        <v>14</v>
      </c>
      <c r="E44" s="131">
        <f>(2.2+2.2+6)*2</f>
        <v>20.8</v>
      </c>
      <c r="F44" s="262">
        <f>F32</f>
        <v>0</v>
      </c>
      <c r="G44" s="359"/>
      <c r="H44" s="361" t="s">
        <v>296</v>
      </c>
    </row>
    <row r="45" spans="1:9" x14ac:dyDescent="0.2">
      <c r="A45" s="130">
        <v>5</v>
      </c>
      <c r="B45" s="245" t="s">
        <v>213</v>
      </c>
      <c r="C45" s="326"/>
      <c r="D45" s="130" t="s">
        <v>210</v>
      </c>
      <c r="E45" s="131">
        <v>14</v>
      </c>
      <c r="F45" s="275">
        <f>AHS!F109</f>
        <v>0</v>
      </c>
      <c r="G45" s="359"/>
      <c r="H45" s="361" t="s">
        <v>296</v>
      </c>
    </row>
    <row r="46" spans="1:9" x14ac:dyDescent="0.2">
      <c r="A46" s="130">
        <v>6</v>
      </c>
      <c r="B46" s="245" t="s">
        <v>211</v>
      </c>
      <c r="C46" s="326"/>
      <c r="D46" s="130" t="s">
        <v>210</v>
      </c>
      <c r="E46" s="131">
        <v>4</v>
      </c>
      <c r="F46" s="275">
        <f>AHS!F121</f>
        <v>0</v>
      </c>
      <c r="G46" s="359"/>
      <c r="H46" s="361" t="s">
        <v>296</v>
      </c>
    </row>
    <row r="47" spans="1:9" x14ac:dyDescent="0.2">
      <c r="A47" s="132">
        <v>7</v>
      </c>
      <c r="B47" s="246" t="s">
        <v>212</v>
      </c>
      <c r="C47" s="309"/>
      <c r="D47" s="132" t="s">
        <v>59</v>
      </c>
      <c r="E47" s="133">
        <v>14</v>
      </c>
      <c r="F47" s="276">
        <f>AHS!F126</f>
        <v>0</v>
      </c>
      <c r="G47" s="360"/>
      <c r="H47" s="361" t="s">
        <v>296</v>
      </c>
    </row>
    <row r="48" spans="1:9" ht="14.25" x14ac:dyDescent="0.2">
      <c r="A48" s="134"/>
      <c r="B48" s="313" t="s">
        <v>204</v>
      </c>
      <c r="C48" s="315"/>
      <c r="D48" s="134"/>
      <c r="E48" s="135"/>
      <c r="F48" s="258"/>
      <c r="G48" s="345">
        <f>SUM(G41:G47)</f>
        <v>0</v>
      </c>
      <c r="H48" s="356"/>
      <c r="I48" s="273"/>
    </row>
    <row r="49" spans="1:8" ht="14.25" x14ac:dyDescent="0.2">
      <c r="A49" s="134"/>
      <c r="B49" s="313" t="s">
        <v>240</v>
      </c>
      <c r="C49" s="315"/>
      <c r="D49" s="134"/>
      <c r="E49" s="135"/>
      <c r="F49" s="258"/>
      <c r="G49" s="345">
        <f>G48+G39+G20</f>
        <v>0</v>
      </c>
      <c r="H49" s="356"/>
    </row>
    <row r="50" spans="1:8" ht="14.25" x14ac:dyDescent="0.2">
      <c r="A50" s="141"/>
      <c r="B50" s="142"/>
      <c r="C50" s="142"/>
      <c r="D50" s="141"/>
      <c r="E50" s="143"/>
      <c r="F50" s="260"/>
      <c r="G50" s="272"/>
    </row>
    <row r="51" spans="1:8" ht="14.25" x14ac:dyDescent="0.2">
      <c r="A51" s="141"/>
      <c r="B51" s="142"/>
      <c r="C51" s="142"/>
      <c r="D51" s="141"/>
      <c r="E51" s="393" t="s">
        <v>297</v>
      </c>
      <c r="F51" s="393"/>
      <c r="G51" s="393"/>
    </row>
    <row r="52" spans="1:8" ht="14.25" x14ac:dyDescent="0.2">
      <c r="A52" s="141"/>
      <c r="B52" s="142"/>
      <c r="C52" s="142"/>
      <c r="D52" s="141"/>
      <c r="E52" s="393" t="s">
        <v>302</v>
      </c>
      <c r="F52" s="393"/>
      <c r="G52" s="393"/>
    </row>
    <row r="53" spans="1:8" ht="14.25" x14ac:dyDescent="0.2">
      <c r="A53" s="141"/>
      <c r="B53" s="142"/>
      <c r="C53" s="142"/>
      <c r="D53" s="141"/>
      <c r="F53" s="261"/>
      <c r="G53" s="273"/>
    </row>
    <row r="54" spans="1:8" ht="14.25" x14ac:dyDescent="0.2">
      <c r="A54" s="141"/>
      <c r="B54" s="142"/>
      <c r="C54" s="142"/>
      <c r="D54" s="141"/>
      <c r="F54" s="261"/>
      <c r="G54" s="273"/>
    </row>
    <row r="55" spans="1:8" ht="14.25" x14ac:dyDescent="0.2">
      <c r="A55" s="141"/>
      <c r="B55" s="142"/>
      <c r="C55" s="142"/>
      <c r="D55" s="141"/>
      <c r="F55" s="261"/>
      <c r="G55" s="273"/>
    </row>
    <row r="56" spans="1:8" ht="14.25" x14ac:dyDescent="0.2">
      <c r="A56" s="141"/>
      <c r="B56" s="142"/>
      <c r="C56" s="142"/>
      <c r="D56" s="141"/>
      <c r="F56" s="261"/>
      <c r="G56" s="273"/>
    </row>
    <row r="57" spans="1:8" ht="14.25" x14ac:dyDescent="0.2">
      <c r="A57" s="141"/>
      <c r="B57" s="142"/>
      <c r="C57" s="142"/>
      <c r="D57" s="141"/>
      <c r="E57" s="394"/>
      <c r="F57" s="394"/>
      <c r="G57" s="394"/>
    </row>
    <row r="58" spans="1:8" ht="14.25" x14ac:dyDescent="0.2">
      <c r="A58" s="141"/>
      <c r="B58" s="142"/>
      <c r="C58" s="142"/>
      <c r="D58" s="141"/>
      <c r="E58" s="393" t="s">
        <v>250</v>
      </c>
      <c r="F58" s="393"/>
      <c r="G58" s="393"/>
    </row>
    <row r="66" spans="1:7" ht="15" x14ac:dyDescent="0.25">
      <c r="A66" s="402"/>
      <c r="B66" s="402"/>
      <c r="C66" s="402"/>
      <c r="D66" s="402"/>
      <c r="E66" s="402"/>
      <c r="F66" s="402"/>
      <c r="G66" s="402"/>
    </row>
    <row r="67" spans="1:7" ht="15" x14ac:dyDescent="0.25">
      <c r="A67" s="402" t="s">
        <v>199</v>
      </c>
      <c r="B67" s="402"/>
      <c r="C67" s="402"/>
      <c r="D67" s="402"/>
      <c r="E67" s="402"/>
      <c r="F67" s="402"/>
      <c r="G67" s="402"/>
    </row>
    <row r="68" spans="1:7" ht="15" x14ac:dyDescent="0.25">
      <c r="A68" s="402"/>
      <c r="B68" s="402"/>
      <c r="C68" s="402"/>
      <c r="D68" s="402"/>
      <c r="E68" s="402"/>
      <c r="F68" s="402"/>
      <c r="G68" s="402"/>
    </row>
    <row r="69" spans="1:7" ht="15" x14ac:dyDescent="0.25">
      <c r="A69" s="127"/>
      <c r="B69" s="285" t="s">
        <v>260</v>
      </c>
      <c r="C69" s="285" t="s">
        <v>276</v>
      </c>
      <c r="D69" s="127"/>
      <c r="E69" s="144"/>
      <c r="F69" s="254"/>
      <c r="G69" s="266"/>
    </row>
    <row r="70" spans="1:7" ht="15" x14ac:dyDescent="0.25">
      <c r="A70" s="127"/>
      <c r="C70" s="403" t="s">
        <v>264</v>
      </c>
      <c r="D70" s="403"/>
      <c r="E70" s="403"/>
      <c r="F70" s="403"/>
      <c r="G70" s="403"/>
    </row>
    <row r="71" spans="1:7" ht="15" x14ac:dyDescent="0.25">
      <c r="A71" s="127"/>
      <c r="B71" s="285" t="s">
        <v>261</v>
      </c>
      <c r="C71" s="285" t="s">
        <v>262</v>
      </c>
      <c r="D71" s="128"/>
      <c r="E71" s="145"/>
      <c r="F71" s="254"/>
      <c r="G71" s="267"/>
    </row>
    <row r="72" spans="1:7" ht="15" x14ac:dyDescent="0.25">
      <c r="A72" s="127"/>
      <c r="B72" s="224" t="s">
        <v>263</v>
      </c>
      <c r="C72" s="224" t="s">
        <v>258</v>
      </c>
      <c r="D72" s="286"/>
      <c r="E72" s="146"/>
      <c r="F72" s="255"/>
      <c r="G72" s="266"/>
    </row>
    <row r="73" spans="1:7" x14ac:dyDescent="0.2">
      <c r="A73" s="33"/>
      <c r="B73" s="34"/>
      <c r="C73" s="34"/>
      <c r="D73" s="33"/>
      <c r="E73" s="147"/>
      <c r="F73" s="256"/>
      <c r="G73" s="268"/>
    </row>
    <row r="74" spans="1:7" x14ac:dyDescent="0.2">
      <c r="A74" s="404" t="s">
        <v>0</v>
      </c>
      <c r="B74" s="405" t="s">
        <v>60</v>
      </c>
      <c r="C74" s="283"/>
      <c r="D74" s="404" t="s">
        <v>61</v>
      </c>
      <c r="E74" s="408" t="s">
        <v>62</v>
      </c>
      <c r="F74" s="298" t="s">
        <v>63</v>
      </c>
      <c r="G74" s="274" t="s">
        <v>64</v>
      </c>
    </row>
    <row r="75" spans="1:7" x14ac:dyDescent="0.2">
      <c r="A75" s="404"/>
      <c r="B75" s="406"/>
      <c r="C75" s="284"/>
      <c r="D75" s="407"/>
      <c r="E75" s="409"/>
      <c r="F75" s="293" t="s">
        <v>259</v>
      </c>
      <c r="G75" s="269" t="s">
        <v>259</v>
      </c>
    </row>
    <row r="76" spans="1:7" ht="14.25" x14ac:dyDescent="0.2">
      <c r="A76" s="35" t="s">
        <v>6</v>
      </c>
      <c r="B76" s="294" t="s">
        <v>200</v>
      </c>
      <c r="C76" s="290"/>
      <c r="D76" s="134"/>
      <c r="E76" s="135"/>
      <c r="F76" s="295"/>
      <c r="G76" s="296"/>
    </row>
    <row r="77" spans="1:7" x14ac:dyDescent="0.2">
      <c r="A77" s="305">
        <v>1</v>
      </c>
      <c r="B77" s="245" t="s">
        <v>246</v>
      </c>
      <c r="C77" s="249"/>
      <c r="D77" s="130" t="s">
        <v>202</v>
      </c>
      <c r="E77" s="130">
        <f>3.1*2.3</f>
        <v>7.13</v>
      </c>
      <c r="F77" s="262">
        <f>'Daftar harga bahan dan upah'!D44</f>
        <v>0</v>
      </c>
      <c r="G77" s="275">
        <f t="shared" ref="G77:G79" si="5">F77*E77</f>
        <v>0</v>
      </c>
    </row>
    <row r="78" spans="1:7" x14ac:dyDescent="0.2">
      <c r="A78" s="308">
        <v>2</v>
      </c>
      <c r="B78" s="245" t="s">
        <v>216</v>
      </c>
      <c r="C78" s="249"/>
      <c r="D78" s="130" t="s">
        <v>15</v>
      </c>
      <c r="E78" s="131">
        <v>5</v>
      </c>
      <c r="F78" s="262">
        <f>'Daftar harga bahan dan upah'!D45</f>
        <v>0</v>
      </c>
      <c r="G78" s="275">
        <f t="shared" si="5"/>
        <v>0</v>
      </c>
    </row>
    <row r="79" spans="1:7" x14ac:dyDescent="0.2">
      <c r="A79" s="308">
        <v>3</v>
      </c>
      <c r="B79" s="246" t="s">
        <v>219</v>
      </c>
      <c r="C79" s="250"/>
      <c r="D79" s="132" t="s">
        <v>15</v>
      </c>
      <c r="E79" s="133">
        <v>4</v>
      </c>
      <c r="F79" s="263">
        <f>AHS!F134</f>
        <v>0</v>
      </c>
      <c r="G79" s="276">
        <f t="shared" si="5"/>
        <v>0</v>
      </c>
    </row>
    <row r="80" spans="1:7" ht="14.25" x14ac:dyDescent="0.2">
      <c r="A80" s="306"/>
      <c r="B80" s="291" t="s">
        <v>204</v>
      </c>
      <c r="C80" s="292"/>
      <c r="D80" s="134"/>
      <c r="E80" s="135"/>
      <c r="F80" s="258"/>
      <c r="G80" s="320">
        <f>SUM(G77:G79)</f>
        <v>0</v>
      </c>
    </row>
    <row r="81" spans="1:7" ht="14.25" x14ac:dyDescent="0.2">
      <c r="A81" s="307" t="s">
        <v>34</v>
      </c>
      <c r="B81" s="289" t="s">
        <v>205</v>
      </c>
      <c r="C81" s="253"/>
      <c r="D81" s="36"/>
      <c r="E81" s="37"/>
      <c r="F81" s="257"/>
      <c r="G81" s="321"/>
    </row>
    <row r="82" spans="1:7" x14ac:dyDescent="0.2">
      <c r="A82" s="305">
        <v>1</v>
      </c>
      <c r="B82" s="245" t="s">
        <v>246</v>
      </c>
      <c r="C82" s="249"/>
      <c r="D82" s="130" t="s">
        <v>202</v>
      </c>
      <c r="E82" s="130">
        <f>3.1*2.3</f>
        <v>7.13</v>
      </c>
      <c r="F82" s="262">
        <f>F77</f>
        <v>0</v>
      </c>
      <c r="G82" s="275">
        <f>F82*E82</f>
        <v>0</v>
      </c>
    </row>
    <row r="83" spans="1:7" x14ac:dyDescent="0.2">
      <c r="A83" s="308">
        <v>2</v>
      </c>
      <c r="B83" s="245" t="s">
        <v>216</v>
      </c>
      <c r="C83" s="249"/>
      <c r="D83" s="130" t="s">
        <v>15</v>
      </c>
      <c r="E83" s="131">
        <v>5</v>
      </c>
      <c r="F83" s="262">
        <f>F78</f>
        <v>0</v>
      </c>
      <c r="G83" s="275">
        <f t="shared" ref="G83:G84" si="6">F83*E83</f>
        <v>0</v>
      </c>
    </row>
    <row r="84" spans="1:7" x14ac:dyDescent="0.2">
      <c r="A84" s="308">
        <v>3</v>
      </c>
      <c r="B84" s="245" t="s">
        <v>219</v>
      </c>
      <c r="C84" s="249"/>
      <c r="D84" s="130" t="s">
        <v>15</v>
      </c>
      <c r="E84" s="131">
        <v>4</v>
      </c>
      <c r="F84" s="262">
        <f>F79</f>
        <v>0</v>
      </c>
      <c r="G84" s="275">
        <f t="shared" si="6"/>
        <v>0</v>
      </c>
    </row>
    <row r="85" spans="1:7" x14ac:dyDescent="0.2">
      <c r="A85" s="308">
        <v>4</v>
      </c>
      <c r="B85" s="248" t="s">
        <v>234</v>
      </c>
      <c r="C85" s="252"/>
      <c r="D85" s="132" t="s">
        <v>122</v>
      </c>
      <c r="E85" s="133">
        <v>1</v>
      </c>
      <c r="F85" s="263">
        <f>'Daftar harga bahan dan upah'!D48</f>
        <v>0</v>
      </c>
      <c r="G85" s="276">
        <f>F85*E85</f>
        <v>0</v>
      </c>
    </row>
    <row r="86" spans="1:7" x14ac:dyDescent="0.2">
      <c r="A86" s="308">
        <v>5</v>
      </c>
      <c r="B86" s="246" t="s">
        <v>221</v>
      </c>
      <c r="C86" s="250"/>
      <c r="D86" s="132" t="s">
        <v>2</v>
      </c>
      <c r="E86" s="133">
        <v>1</v>
      </c>
      <c r="F86" s="263"/>
      <c r="G86" s="276"/>
    </row>
    <row r="87" spans="1:7" x14ac:dyDescent="0.2">
      <c r="A87" s="308">
        <v>6</v>
      </c>
      <c r="B87" s="246" t="s">
        <v>223</v>
      </c>
      <c r="C87" s="250"/>
      <c r="D87" s="132" t="s">
        <v>59</v>
      </c>
      <c r="E87" s="133">
        <v>1</v>
      </c>
      <c r="F87" s="263">
        <f>AHS!F67</f>
        <v>0</v>
      </c>
      <c r="G87" s="276">
        <f>F87*E87</f>
        <v>0</v>
      </c>
    </row>
    <row r="88" spans="1:7" x14ac:dyDescent="0.2">
      <c r="A88" s="308">
        <v>7</v>
      </c>
      <c r="B88" s="246" t="s">
        <v>226</v>
      </c>
      <c r="C88" s="250"/>
      <c r="D88" s="130" t="s">
        <v>202</v>
      </c>
      <c r="E88" s="133">
        <v>4</v>
      </c>
      <c r="F88" s="263">
        <f>AHS!F44</f>
        <v>0</v>
      </c>
      <c r="G88" s="276">
        <f t="shared" ref="G88" si="7">F88*E88</f>
        <v>0</v>
      </c>
    </row>
    <row r="89" spans="1:7" x14ac:dyDescent="0.2">
      <c r="A89" s="308"/>
      <c r="B89" s="247" t="s">
        <v>239</v>
      </c>
      <c r="C89" s="251"/>
      <c r="D89" s="136"/>
      <c r="E89" s="137"/>
      <c r="F89" s="280"/>
      <c r="G89" s="278"/>
    </row>
    <row r="90" spans="1:7" x14ac:dyDescent="0.2">
      <c r="A90" s="308">
        <v>8</v>
      </c>
      <c r="B90" s="121" t="s">
        <v>163</v>
      </c>
      <c r="C90" s="243"/>
      <c r="D90" s="130" t="s">
        <v>59</v>
      </c>
      <c r="E90" s="131">
        <v>1</v>
      </c>
      <c r="F90" s="281">
        <f>AHS!F175</f>
        <v>0</v>
      </c>
      <c r="G90" s="279">
        <f>F90*E90</f>
        <v>0</v>
      </c>
    </row>
    <row r="91" spans="1:7" x14ac:dyDescent="0.2">
      <c r="A91" s="308">
        <v>9</v>
      </c>
      <c r="B91" s="121" t="s">
        <v>287</v>
      </c>
      <c r="C91" s="243"/>
      <c r="D91" s="130" t="s">
        <v>14</v>
      </c>
      <c r="E91" s="131">
        <v>1.95</v>
      </c>
      <c r="F91" s="281">
        <f>AHS!F189</f>
        <v>0</v>
      </c>
      <c r="G91" s="279">
        <f t="shared" ref="G91:G93" si="8">F91*E91</f>
        <v>0</v>
      </c>
    </row>
    <row r="92" spans="1:7" x14ac:dyDescent="0.2">
      <c r="A92" s="308">
        <v>10</v>
      </c>
      <c r="B92" s="121" t="s">
        <v>167</v>
      </c>
      <c r="C92" s="243"/>
      <c r="D92" s="130" t="s">
        <v>59</v>
      </c>
      <c r="E92" s="131">
        <v>1</v>
      </c>
      <c r="F92" s="281">
        <f>AHS!F201</f>
        <v>0</v>
      </c>
      <c r="G92" s="279">
        <f t="shared" si="8"/>
        <v>0</v>
      </c>
    </row>
    <row r="93" spans="1:7" x14ac:dyDescent="0.2">
      <c r="A93" s="308">
        <v>11</v>
      </c>
      <c r="B93" s="248" t="s">
        <v>161</v>
      </c>
      <c r="C93" s="377"/>
      <c r="D93" s="132" t="s">
        <v>122</v>
      </c>
      <c r="E93" s="133">
        <v>2</v>
      </c>
      <c r="F93" s="282">
        <f>'Daftar harga bahan dan upah'!D62</f>
        <v>0</v>
      </c>
      <c r="G93" s="279">
        <f t="shared" si="8"/>
        <v>0</v>
      </c>
    </row>
    <row r="94" spans="1:7" x14ac:dyDescent="0.2">
      <c r="A94" s="308">
        <v>12</v>
      </c>
      <c r="B94" s="245" t="s">
        <v>237</v>
      </c>
      <c r="C94" s="249"/>
      <c r="D94" s="132" t="s">
        <v>59</v>
      </c>
      <c r="E94" s="133">
        <v>1</v>
      </c>
      <c r="F94" s="263">
        <f>'Daftar harga bahan dan upah'!D50</f>
        <v>0</v>
      </c>
      <c r="G94" s="276">
        <f>F94*E94</f>
        <v>0</v>
      </c>
    </row>
    <row r="95" spans="1:7" x14ac:dyDescent="0.2">
      <c r="A95" s="308">
        <v>13</v>
      </c>
      <c r="B95" s="374" t="s">
        <v>236</v>
      </c>
      <c r="C95" s="375"/>
      <c r="D95" s="36" t="s">
        <v>59</v>
      </c>
      <c r="E95" s="37">
        <v>1</v>
      </c>
      <c r="F95" s="270">
        <f>'Daftar harga bahan dan upah'!D52</f>
        <v>0</v>
      </c>
      <c r="G95" s="319">
        <f>F95*E95</f>
        <v>0</v>
      </c>
    </row>
    <row r="96" spans="1:7" x14ac:dyDescent="0.2">
      <c r="A96" s="308">
        <v>14</v>
      </c>
      <c r="B96" s="310" t="s">
        <v>235</v>
      </c>
      <c r="C96" s="310"/>
      <c r="D96" s="151" t="s">
        <v>59</v>
      </c>
      <c r="E96" s="152">
        <v>1</v>
      </c>
      <c r="F96" s="277">
        <f>AHS!F255</f>
        <v>0</v>
      </c>
      <c r="G96" s="318">
        <f>F96*E96</f>
        <v>0</v>
      </c>
    </row>
    <row r="97" spans="1:9" ht="14.25" x14ac:dyDescent="0.2">
      <c r="A97" s="306"/>
      <c r="B97" s="291" t="s">
        <v>204</v>
      </c>
      <c r="C97" s="292"/>
      <c r="D97" s="134"/>
      <c r="E97" s="135"/>
      <c r="F97" s="258"/>
      <c r="G97" s="320">
        <f>SUM(G82:G96)</f>
        <v>0</v>
      </c>
    </row>
    <row r="98" spans="1:9" ht="14.25" x14ac:dyDescent="0.2">
      <c r="A98" s="307" t="s">
        <v>6</v>
      </c>
      <c r="B98" s="289" t="s">
        <v>206</v>
      </c>
      <c r="C98" s="253"/>
      <c r="D98" s="36"/>
      <c r="E98" s="37"/>
      <c r="F98" s="257"/>
      <c r="G98" s="321"/>
    </row>
    <row r="99" spans="1:9" x14ac:dyDescent="0.2">
      <c r="A99" s="305">
        <v>1</v>
      </c>
      <c r="B99" s="245" t="s">
        <v>246</v>
      </c>
      <c r="C99" s="249"/>
      <c r="D99" s="130" t="s">
        <v>202</v>
      </c>
      <c r="E99" s="380">
        <f>3.1*2.3</f>
        <v>7.13</v>
      </c>
      <c r="F99" s="262">
        <f>F77</f>
        <v>0</v>
      </c>
      <c r="G99" s="275">
        <f t="shared" ref="G99:G101" si="9">F99*E99</f>
        <v>0</v>
      </c>
    </row>
    <row r="100" spans="1:9" x14ac:dyDescent="0.2">
      <c r="A100" s="308">
        <v>2</v>
      </c>
      <c r="B100" s="245" t="s">
        <v>216</v>
      </c>
      <c r="C100" s="249"/>
      <c r="D100" s="130" t="s">
        <v>15</v>
      </c>
      <c r="E100" s="131">
        <v>5</v>
      </c>
      <c r="F100" s="262">
        <f>F78</f>
        <v>0</v>
      </c>
      <c r="G100" s="275">
        <f t="shared" si="9"/>
        <v>0</v>
      </c>
    </row>
    <row r="101" spans="1:9" x14ac:dyDescent="0.2">
      <c r="A101" s="308">
        <v>3</v>
      </c>
      <c r="B101" s="246" t="s">
        <v>219</v>
      </c>
      <c r="C101" s="250"/>
      <c r="D101" s="132" t="s">
        <v>15</v>
      </c>
      <c r="E101" s="133">
        <v>4</v>
      </c>
      <c r="F101" s="263">
        <f>F79</f>
        <v>0</v>
      </c>
      <c r="G101" s="276">
        <f t="shared" si="9"/>
        <v>0</v>
      </c>
    </row>
    <row r="102" spans="1:9" ht="14.25" x14ac:dyDescent="0.2">
      <c r="A102" s="134"/>
      <c r="B102" s="410" t="s">
        <v>204</v>
      </c>
      <c r="C102" s="411"/>
      <c r="D102" s="134"/>
      <c r="E102" s="135"/>
      <c r="F102" s="258"/>
      <c r="G102" s="320">
        <f>SUM(G99:G101)</f>
        <v>0</v>
      </c>
      <c r="I102" s="362"/>
    </row>
    <row r="103" spans="1:9" ht="14.25" x14ac:dyDescent="0.2">
      <c r="A103" s="134"/>
      <c r="B103" s="412" t="s">
        <v>240</v>
      </c>
      <c r="C103" s="413"/>
      <c r="D103" s="134"/>
      <c r="E103" s="135"/>
      <c r="F103" s="258"/>
      <c r="G103" s="320">
        <f>G102+G97+G80</f>
        <v>0</v>
      </c>
    </row>
    <row r="104" spans="1:9" ht="14.25" x14ac:dyDescent="0.2">
      <c r="A104" s="138"/>
      <c r="B104" s="139"/>
      <c r="C104" s="139"/>
      <c r="D104" s="138"/>
      <c r="E104" s="140"/>
      <c r="F104" s="259"/>
      <c r="G104" s="271"/>
    </row>
    <row r="105" spans="1:9" ht="14.25" x14ac:dyDescent="0.2">
      <c r="A105" s="141"/>
      <c r="B105" s="142"/>
      <c r="C105" s="142"/>
      <c r="D105" s="141"/>
      <c r="E105" s="143"/>
      <c r="F105" s="260"/>
      <c r="G105" s="272"/>
    </row>
    <row r="106" spans="1:9" x14ac:dyDescent="0.2">
      <c r="E106" s="393" t="s">
        <v>299</v>
      </c>
      <c r="F106" s="393"/>
      <c r="G106" s="393"/>
    </row>
    <row r="107" spans="1:9" x14ac:dyDescent="0.2">
      <c r="F107" s="261"/>
      <c r="G107" s="273"/>
    </row>
    <row r="108" spans="1:9" x14ac:dyDescent="0.2">
      <c r="F108" s="261"/>
      <c r="G108" s="273"/>
    </row>
    <row r="109" spans="1:9" x14ac:dyDescent="0.2">
      <c r="F109" s="261"/>
      <c r="G109" s="273"/>
    </row>
    <row r="110" spans="1:9" x14ac:dyDescent="0.2">
      <c r="F110" s="261"/>
      <c r="G110" s="273"/>
    </row>
    <row r="111" spans="1:9" x14ac:dyDescent="0.2">
      <c r="E111" s="394"/>
      <c r="F111" s="394"/>
      <c r="G111" s="394"/>
    </row>
    <row r="112" spans="1:9" x14ac:dyDescent="0.2">
      <c r="E112" s="393" t="s">
        <v>250</v>
      </c>
      <c r="F112" s="393"/>
      <c r="G112" s="393"/>
    </row>
  </sheetData>
  <mergeCells count="26">
    <mergeCell ref="H10:H11"/>
    <mergeCell ref="A67:G67"/>
    <mergeCell ref="A1:G1"/>
    <mergeCell ref="A2:G2"/>
    <mergeCell ref="A3:G3"/>
    <mergeCell ref="C5:G5"/>
    <mergeCell ref="A10:A11"/>
    <mergeCell ref="B10:B11"/>
    <mergeCell ref="D10:D11"/>
    <mergeCell ref="E10:E11"/>
    <mergeCell ref="E51:G51"/>
    <mergeCell ref="E52:G52"/>
    <mergeCell ref="E57:G57"/>
    <mergeCell ref="E58:G58"/>
    <mergeCell ref="A66:G66"/>
    <mergeCell ref="E112:G112"/>
    <mergeCell ref="A68:G68"/>
    <mergeCell ref="C70:G70"/>
    <mergeCell ref="A74:A75"/>
    <mergeCell ref="B74:B75"/>
    <mergeCell ref="D74:D75"/>
    <mergeCell ref="E74:E75"/>
    <mergeCell ref="B102:C102"/>
    <mergeCell ref="B103:C103"/>
    <mergeCell ref="E106:G106"/>
    <mergeCell ref="E111:G111"/>
  </mergeCells>
  <pageMargins left="0.2" right="0" top="0.75" bottom="0.2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addendum</vt:lpstr>
      <vt:lpstr>Daftar harga bahan dan upah</vt:lpstr>
      <vt:lpstr>AHS</vt:lpstr>
      <vt:lpstr>rekap finis</vt:lpstr>
      <vt:lpstr>rab finis</vt:lpstr>
      <vt:lpstr>AHS!Print_Area</vt:lpstr>
    </vt:vector>
  </TitlesOfParts>
  <Company>Komputer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Komputer</dc:creator>
  <cp:lastModifiedBy>soppo</cp:lastModifiedBy>
  <cp:lastPrinted>2017-12-06T06:08:15Z</cp:lastPrinted>
  <dcterms:created xsi:type="dcterms:W3CDTF">2006-08-14T08:06:45Z</dcterms:created>
  <dcterms:modified xsi:type="dcterms:W3CDTF">2017-12-11T05:15:54Z</dcterms:modified>
</cp:coreProperties>
</file>